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2025 г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7" i="1"/>
  <c r="D8"/>
  <c r="D9"/>
  <c r="D11"/>
  <c r="D12"/>
  <c r="D13"/>
  <c r="D15"/>
  <c r="D16"/>
  <c r="D17"/>
  <c r="D18"/>
  <c r="D19"/>
  <c r="D20"/>
  <c r="D21"/>
  <c r="D22"/>
  <c r="D23"/>
  <c r="D24"/>
  <c r="D25"/>
  <c r="D28"/>
  <c r="D29"/>
  <c r="D30"/>
  <c r="D32"/>
  <c r="D34"/>
  <c r="D35"/>
  <c r="F36"/>
  <c r="E36"/>
  <c r="R35"/>
  <c r="Q35"/>
  <c r="P35"/>
  <c r="O35"/>
  <c r="N35"/>
  <c r="M35"/>
  <c r="L35"/>
  <c r="K35"/>
  <c r="J35"/>
  <c r="I35"/>
  <c r="R34"/>
  <c r="Q34"/>
  <c r="P34"/>
  <c r="O34"/>
  <c r="N34"/>
  <c r="M34"/>
  <c r="L34"/>
  <c r="K34"/>
  <c r="J34"/>
  <c r="V34" s="1"/>
  <c r="I34"/>
  <c r="U34" s="1"/>
  <c r="R33"/>
  <c r="Q33"/>
  <c r="P33"/>
  <c r="O33"/>
  <c r="N33"/>
  <c r="M33"/>
  <c r="L33"/>
  <c r="K33"/>
  <c r="J33"/>
  <c r="V33" s="1"/>
  <c r="I33"/>
  <c r="U33" s="1"/>
  <c r="C33"/>
  <c r="D33" s="1"/>
  <c r="R32"/>
  <c r="Q32"/>
  <c r="P32"/>
  <c r="O32"/>
  <c r="N32"/>
  <c r="M32"/>
  <c r="L32"/>
  <c r="K32"/>
  <c r="J32"/>
  <c r="V32" s="1"/>
  <c r="I32"/>
  <c r="U32" s="1"/>
  <c r="R31"/>
  <c r="Q31"/>
  <c r="P31"/>
  <c r="O31"/>
  <c r="N31"/>
  <c r="M31"/>
  <c r="L31"/>
  <c r="K31"/>
  <c r="J31"/>
  <c r="I31"/>
  <c r="C31"/>
  <c r="D31" s="1"/>
  <c r="R30"/>
  <c r="Q30"/>
  <c r="P30"/>
  <c r="O30"/>
  <c r="N30"/>
  <c r="M30"/>
  <c r="L30"/>
  <c r="K30"/>
  <c r="J30"/>
  <c r="V30" s="1"/>
  <c r="I30"/>
  <c r="U30" s="1"/>
  <c r="R29"/>
  <c r="Q29"/>
  <c r="P29"/>
  <c r="O29"/>
  <c r="N29"/>
  <c r="M29"/>
  <c r="L29"/>
  <c r="K29"/>
  <c r="J29"/>
  <c r="V29" s="1"/>
  <c r="I29"/>
  <c r="U29" s="1"/>
  <c r="R28"/>
  <c r="Q28"/>
  <c r="P28"/>
  <c r="O28"/>
  <c r="N28"/>
  <c r="M28"/>
  <c r="L28"/>
  <c r="K28"/>
  <c r="J28"/>
  <c r="V28" s="1"/>
  <c r="I28"/>
  <c r="U28" s="1"/>
  <c r="R27"/>
  <c r="Q27"/>
  <c r="P27"/>
  <c r="O27"/>
  <c r="N27"/>
  <c r="M27"/>
  <c r="L27"/>
  <c r="K27"/>
  <c r="J27"/>
  <c r="I27"/>
  <c r="C27"/>
  <c r="D27" s="1"/>
  <c r="R26"/>
  <c r="Q26"/>
  <c r="P26"/>
  <c r="O26"/>
  <c r="N26"/>
  <c r="M26"/>
  <c r="L26"/>
  <c r="K26"/>
  <c r="J26"/>
  <c r="V26" s="1"/>
  <c r="I26"/>
  <c r="U26" s="1"/>
  <c r="C26"/>
  <c r="D26" s="1"/>
  <c r="R25"/>
  <c r="Q25"/>
  <c r="P25"/>
  <c r="O25"/>
  <c r="N25"/>
  <c r="M25"/>
  <c r="L25"/>
  <c r="K25"/>
  <c r="J25"/>
  <c r="I25"/>
  <c r="R24"/>
  <c r="Q24"/>
  <c r="P24"/>
  <c r="O24"/>
  <c r="N24"/>
  <c r="M24"/>
  <c r="L24"/>
  <c r="K24"/>
  <c r="J24"/>
  <c r="I24"/>
  <c r="R23"/>
  <c r="Q23"/>
  <c r="P23"/>
  <c r="O23"/>
  <c r="N23"/>
  <c r="M23"/>
  <c r="L23"/>
  <c r="K23"/>
  <c r="J23"/>
  <c r="I23"/>
  <c r="R22"/>
  <c r="Q22"/>
  <c r="P22"/>
  <c r="O22"/>
  <c r="N22"/>
  <c r="M22"/>
  <c r="L22"/>
  <c r="K22"/>
  <c r="J22"/>
  <c r="I22"/>
  <c r="R21"/>
  <c r="Q21"/>
  <c r="P21"/>
  <c r="O21"/>
  <c r="N21"/>
  <c r="M21"/>
  <c r="L21"/>
  <c r="K21"/>
  <c r="J21"/>
  <c r="I21"/>
  <c r="R20"/>
  <c r="Q20"/>
  <c r="P20"/>
  <c r="O20"/>
  <c r="N20"/>
  <c r="M20"/>
  <c r="L20"/>
  <c r="K20"/>
  <c r="J20"/>
  <c r="I20"/>
  <c r="R19"/>
  <c r="Q19"/>
  <c r="P19"/>
  <c r="O19"/>
  <c r="N19"/>
  <c r="M19"/>
  <c r="L19"/>
  <c r="K19"/>
  <c r="J19"/>
  <c r="I19"/>
  <c r="R18"/>
  <c r="Q18"/>
  <c r="P18"/>
  <c r="O18"/>
  <c r="N18"/>
  <c r="M18"/>
  <c r="L18"/>
  <c r="K18"/>
  <c r="J18"/>
  <c r="I18"/>
  <c r="R17"/>
  <c r="Q17"/>
  <c r="P17"/>
  <c r="O17"/>
  <c r="N17"/>
  <c r="M17"/>
  <c r="L17"/>
  <c r="K17"/>
  <c r="J17"/>
  <c r="V17" s="1"/>
  <c r="I17"/>
  <c r="U17" s="1"/>
  <c r="R16"/>
  <c r="Q16"/>
  <c r="P16"/>
  <c r="O16"/>
  <c r="N16"/>
  <c r="M16"/>
  <c r="L16"/>
  <c r="K16"/>
  <c r="J16"/>
  <c r="I16"/>
  <c r="R15"/>
  <c r="Q15"/>
  <c r="P15"/>
  <c r="O15"/>
  <c r="N15"/>
  <c r="M15"/>
  <c r="L15"/>
  <c r="K15"/>
  <c r="J15"/>
  <c r="I15"/>
  <c r="R14"/>
  <c r="Q14"/>
  <c r="P14"/>
  <c r="O14"/>
  <c r="N14"/>
  <c r="M14"/>
  <c r="L14"/>
  <c r="K14"/>
  <c r="J14"/>
  <c r="I14"/>
  <c r="C14"/>
  <c r="D14" s="1"/>
  <c r="R13"/>
  <c r="Q13"/>
  <c r="P13"/>
  <c r="O13"/>
  <c r="N13"/>
  <c r="M13"/>
  <c r="L13"/>
  <c r="K13"/>
  <c r="J13"/>
  <c r="I13"/>
  <c r="R12"/>
  <c r="Q12"/>
  <c r="P12"/>
  <c r="O12"/>
  <c r="N12"/>
  <c r="M12"/>
  <c r="L12"/>
  <c r="K12"/>
  <c r="J12"/>
  <c r="I12"/>
  <c r="R11"/>
  <c r="Q11"/>
  <c r="P11"/>
  <c r="O11"/>
  <c r="N11"/>
  <c r="M11"/>
  <c r="L11"/>
  <c r="K11"/>
  <c r="J11"/>
  <c r="I11"/>
  <c r="R10"/>
  <c r="Q10"/>
  <c r="P10"/>
  <c r="O10"/>
  <c r="N10"/>
  <c r="M10"/>
  <c r="L10"/>
  <c r="K10"/>
  <c r="J10"/>
  <c r="V10" s="1"/>
  <c r="I10"/>
  <c r="U10" s="1"/>
  <c r="C10"/>
  <c r="D10" s="1"/>
  <c r="R9"/>
  <c r="Q9"/>
  <c r="P9"/>
  <c r="O9"/>
  <c r="N9"/>
  <c r="M9"/>
  <c r="L9"/>
  <c r="K9"/>
  <c r="J9"/>
  <c r="I9"/>
  <c r="R8"/>
  <c r="Q8"/>
  <c r="P8"/>
  <c r="O8"/>
  <c r="N8"/>
  <c r="M8"/>
  <c r="L8"/>
  <c r="K8"/>
  <c r="J8"/>
  <c r="V8" s="1"/>
  <c r="I8"/>
  <c r="U8" s="1"/>
  <c r="R7"/>
  <c r="Q7"/>
  <c r="P7"/>
  <c r="O7"/>
  <c r="N7"/>
  <c r="M7"/>
  <c r="L7"/>
  <c r="K7"/>
  <c r="J7"/>
  <c r="I7"/>
  <c r="U7" s="1"/>
  <c r="D36" l="1"/>
  <c r="J36"/>
  <c r="V36" s="1"/>
  <c r="G16"/>
  <c r="H10"/>
  <c r="T10" s="1"/>
  <c r="H19"/>
  <c r="T19" s="1"/>
  <c r="G29"/>
  <c r="S29" s="1"/>
  <c r="G18"/>
  <c r="S18" s="1"/>
  <c r="H12"/>
  <c r="T12" s="1"/>
  <c r="H17"/>
  <c r="T17" s="1"/>
  <c r="Q36"/>
  <c r="G33"/>
  <c r="S33" s="1"/>
  <c r="M36"/>
  <c r="G11"/>
  <c r="S11" s="1"/>
  <c r="H20"/>
  <c r="T20" s="1"/>
  <c r="G23"/>
  <c r="S23" s="1"/>
  <c r="G25"/>
  <c r="S25" s="1"/>
  <c r="G9"/>
  <c r="S9" s="1"/>
  <c r="G12"/>
  <c r="S12" s="1"/>
  <c r="G14"/>
  <c r="S14" s="1"/>
  <c r="H29"/>
  <c r="T29" s="1"/>
  <c r="K36"/>
  <c r="R36"/>
  <c r="H33"/>
  <c r="T33" s="1"/>
  <c r="H35"/>
  <c r="T35" s="1"/>
  <c r="G13"/>
  <c r="S13" s="1"/>
  <c r="H14"/>
  <c r="T14" s="1"/>
  <c r="H16"/>
  <c r="T16" s="1"/>
  <c r="G19"/>
  <c r="S19" s="1"/>
  <c r="N36"/>
  <c r="G17"/>
  <c r="H23"/>
  <c r="T23" s="1"/>
  <c r="H25"/>
  <c r="T25" s="1"/>
  <c r="O36"/>
  <c r="C36"/>
  <c r="G15"/>
  <c r="S15" s="1"/>
  <c r="H24"/>
  <c r="T24" s="1"/>
  <c r="H27"/>
  <c r="T27" s="1"/>
  <c r="H31"/>
  <c r="T31" s="1"/>
  <c r="H9"/>
  <c r="T9" s="1"/>
  <c r="H21"/>
  <c r="T21" s="1"/>
  <c r="G27"/>
  <c r="S27" s="1"/>
  <c r="G21"/>
  <c r="S21" s="1"/>
  <c r="L36"/>
  <c r="G10"/>
  <c r="S10" s="1"/>
  <c r="H18"/>
  <c r="T18" s="1"/>
  <c r="G22"/>
  <c r="S22" s="1"/>
  <c r="G24"/>
  <c r="S24" s="1"/>
  <c r="H28"/>
  <c r="T28" s="1"/>
  <c r="G31"/>
  <c r="S31" s="1"/>
  <c r="G35"/>
  <c r="S35" s="1"/>
  <c r="H11"/>
  <c r="T11" s="1"/>
  <c r="H22"/>
  <c r="T22" s="1"/>
  <c r="P36"/>
  <c r="H8"/>
  <c r="T8" s="1"/>
  <c r="H13"/>
  <c r="T13" s="1"/>
  <c r="H15"/>
  <c r="T15" s="1"/>
  <c r="G20"/>
  <c r="S20" s="1"/>
  <c r="G30"/>
  <c r="S30" s="1"/>
  <c r="G34"/>
  <c r="S34" s="1"/>
  <c r="S16"/>
  <c r="S17"/>
  <c r="H30"/>
  <c r="G32"/>
  <c r="I36"/>
  <c r="U36" s="1"/>
  <c r="H7"/>
  <c r="V7"/>
  <c r="G8"/>
  <c r="H26"/>
  <c r="G28"/>
  <c r="G7"/>
  <c r="G26"/>
  <c r="H34"/>
  <c r="H32"/>
  <c r="S28" l="1"/>
  <c r="S7"/>
  <c r="G36"/>
  <c r="S36" s="1"/>
  <c r="S26"/>
  <c r="T7"/>
  <c r="H36"/>
  <c r="T36" s="1"/>
  <c r="T32"/>
  <c r="T26"/>
  <c r="T34"/>
  <c r="S8"/>
  <c r="T30"/>
  <c r="S32"/>
</calcChain>
</file>

<file path=xl/sharedStrings.xml><?xml version="1.0" encoding="utf-8"?>
<sst xmlns="http://schemas.openxmlformats.org/spreadsheetml/2006/main" count="64" uniqueCount="48">
  <si>
    <t>Выполнение  коплексного обследования проведения с профилактическими целями в Школах для больных с хроническими заболеваниями в 2025 году</t>
  </si>
  <si>
    <t>в том числе:</t>
  </si>
  <si>
    <t>Наименование МО</t>
  </si>
  <si>
    <t>План на 2025 год</t>
  </si>
  <si>
    <t>в т.ч. план на 2025 год школы для больных сахарным диабетом</t>
  </si>
  <si>
    <t>ИТОГО 2025 год</t>
  </si>
  <si>
    <t>Школа для больных с артериальной гипертензией B04.015.001</t>
  </si>
  <si>
    <t>Школа для больных с сердечной недостаточностью B04.015.002</t>
  </si>
  <si>
    <t>Школа для больных с бронхиальной астмой B04.037.003</t>
  </si>
  <si>
    <t>Школа по отказу от потребления табака B04.070.007</t>
  </si>
  <si>
    <t>Школа для пациентов с избыточной массой тела и ожирением B05.069.008</t>
  </si>
  <si>
    <r>
      <t xml:space="preserve">% выполнения от года </t>
    </r>
    <r>
      <rPr>
        <b/>
        <sz val="11"/>
        <color rgb="FF00B050"/>
        <rFont val="Times New Roman"/>
        <family val="1"/>
        <charset val="204"/>
      </rPr>
      <t>(100%)</t>
    </r>
  </si>
  <si>
    <r>
      <t xml:space="preserve">% выполнения от года </t>
    </r>
    <r>
      <rPr>
        <b/>
        <sz val="11"/>
        <color rgb="FFFF0000"/>
        <rFont val="Times New Roman"/>
        <family val="1"/>
        <charset val="204"/>
      </rPr>
      <t xml:space="preserve">Школа сахарного диабета </t>
    </r>
    <r>
      <rPr>
        <b/>
        <sz val="11"/>
        <color rgb="FF00B050"/>
        <rFont val="Times New Roman"/>
        <family val="1"/>
        <charset val="204"/>
      </rPr>
      <t>(100%)</t>
    </r>
  </si>
  <si>
    <t>комплексные посещения</t>
  </si>
  <si>
    <t>финансирование, руб</t>
  </si>
  <si>
    <t>Компл.посещение</t>
  </si>
  <si>
    <t>финансирование</t>
  </si>
  <si>
    <t>ОГБУЗ "Алексеевская ЦРБ"</t>
  </si>
  <si>
    <t>ОГБУЗ "Белгородская ЦРБ"</t>
  </si>
  <si>
    <t>ОГБУЗ "Борисовская ЦРБ"</t>
  </si>
  <si>
    <t>ОГБУЗ "Валуйская ЦРБ"</t>
  </si>
  <si>
    <t>ОГБУЗ "Вейделевская ЦРБ"</t>
  </si>
  <si>
    <t>ОГБУЗ "Волоконовская ЦРБ"</t>
  </si>
  <si>
    <t>ОГБУЗ "Грайворонская ЦРБ"</t>
  </si>
  <si>
    <t>ОГБУЗ "Ивнянская ЦРБ"</t>
  </si>
  <si>
    <t>ОГБУЗ "Корочанская ЦРБ</t>
  </si>
  <si>
    <t>ОГБУЗ "Красненская ЦРБ"</t>
  </si>
  <si>
    <t>ОГБУЗ "Красногвардейская ЦРБ"</t>
  </si>
  <si>
    <t>ОГБУЗ "Краснояружская ЦРБ"</t>
  </si>
  <si>
    <t>ОГБУЗ "Новооскольская ЦРБ"</t>
  </si>
  <si>
    <t>ОГБУЗ "Прохоровская ЦРБ"</t>
  </si>
  <si>
    <t>ОГБУЗ "Ракитянская ЦРБ"</t>
  </si>
  <si>
    <t>ОГБУЗ "Ровеньская ЦРБ"</t>
  </si>
  <si>
    <t>ОГБУЗ "Чернянская ЦРБ им. П.В. Гапотченко"</t>
  </si>
  <si>
    <t>ОГБУЗ "Шебекинская ЦРБ"</t>
  </si>
  <si>
    <t>ОГБУЗ "Большетроицкая РБ"</t>
  </si>
  <si>
    <t>ОГБУЗ "Яковлевская ЦРБ"</t>
  </si>
  <si>
    <t>ОГБУЗ "Томаровская РБ им.И.С. Сальтевского"</t>
  </si>
  <si>
    <t>ОГБУЗ "Губкинская ЦРБ"</t>
  </si>
  <si>
    <t>ОГБУЗ "Старооскольская окружная больница Святителя Луки Крымского"</t>
  </si>
  <si>
    <t>ОГБУЗ "Городская поликлиника города Белгорода"</t>
  </si>
  <si>
    <t>ЧУЗ "Больница "РЖД-Медицина"  г. Белгород"</t>
  </si>
  <si>
    <t>ОГБУЗ "Губкинская городская детская больница"</t>
  </si>
  <si>
    <t>ОГБУЗ "Старооскольская окружная детская больница"</t>
  </si>
  <si>
    <t>ОГБУЗ "Детская областная клиническая больница"</t>
  </si>
  <si>
    <t>ООО Поликлиника "Полимедика-Белгород"</t>
  </si>
  <si>
    <t>Всего</t>
  </si>
  <si>
    <t>Школы для больных сахарным диабетом B04.012.001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</si>
</sst>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0.0%"/>
    <numFmt numFmtId="166" formatCode="#,##0.0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horizontal="center" vertical="center" wrapText="1"/>
    </xf>
    <xf numFmtId="9" fontId="2" fillId="2" borderId="20" xfId="2" applyFont="1" applyFill="1" applyBorder="1"/>
    <xf numFmtId="9" fontId="2" fillId="2" borderId="21" xfId="2" applyFont="1" applyFill="1" applyBorder="1"/>
    <xf numFmtId="0" fontId="4" fillId="2" borderId="13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3" fontId="8" fillId="2" borderId="10" xfId="3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/>
    </xf>
    <xf numFmtId="164" fontId="2" fillId="2" borderId="10" xfId="1" applyNumberFormat="1" applyFont="1" applyFill="1" applyBorder="1" applyAlignment="1">
      <alignment horizontal="center" vertical="center"/>
    </xf>
    <xf numFmtId="165" fontId="2" fillId="2" borderId="10" xfId="2" applyNumberFormat="1" applyFont="1" applyFill="1" applyBorder="1" applyAlignment="1">
      <alignment horizontal="center" vertical="center"/>
    </xf>
    <xf numFmtId="9" fontId="2" fillId="2" borderId="12" xfId="2" applyFont="1" applyFill="1" applyBorder="1" applyAlignment="1">
      <alignment horizontal="center" vertical="center"/>
    </xf>
    <xf numFmtId="166" fontId="8" fillId="2" borderId="10" xfId="3" applyNumberFormat="1" applyFont="1" applyFill="1" applyBorder="1" applyAlignment="1">
      <alignment horizontal="center" vertical="center" wrapText="1"/>
    </xf>
    <xf numFmtId="166" fontId="2" fillId="2" borderId="10" xfId="0" applyNumberFormat="1" applyFont="1" applyFill="1" applyBorder="1" applyAlignment="1">
      <alignment horizontal="center" vertical="center"/>
    </xf>
    <xf numFmtId="3" fontId="3" fillId="2" borderId="17" xfId="0" applyNumberFormat="1" applyFont="1" applyFill="1" applyBorder="1" applyAlignment="1">
      <alignment horizontal="center" vertical="center"/>
    </xf>
    <xf numFmtId="166" fontId="3" fillId="2" borderId="17" xfId="0" applyNumberFormat="1" applyFont="1" applyFill="1" applyBorder="1" applyAlignment="1">
      <alignment horizontal="center" vertical="center"/>
    </xf>
    <xf numFmtId="165" fontId="2" fillId="2" borderId="17" xfId="2" applyNumberFormat="1" applyFont="1" applyFill="1" applyBorder="1" applyAlignment="1">
      <alignment horizontal="center" vertical="center"/>
    </xf>
    <xf numFmtId="9" fontId="2" fillId="2" borderId="18" xfId="2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left" vertical="center"/>
    </xf>
    <xf numFmtId="3" fontId="8" fillId="2" borderId="8" xfId="3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/>
    </xf>
    <xf numFmtId="164" fontId="2" fillId="2" borderId="8" xfId="1" applyNumberFormat="1" applyFont="1" applyFill="1" applyBorder="1" applyAlignment="1">
      <alignment horizontal="center" vertical="center"/>
    </xf>
    <xf numFmtId="165" fontId="2" fillId="2" borderId="8" xfId="2" applyNumberFormat="1" applyFont="1" applyFill="1" applyBorder="1" applyAlignment="1">
      <alignment horizontal="center" vertical="center"/>
    </xf>
    <xf numFmtId="9" fontId="2" fillId="2" borderId="9" xfId="2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</cellXfs>
  <cellStyles count="5">
    <cellStyle name="Обычный" xfId="0" builtinId="0"/>
    <cellStyle name="Обычный 2" xfId="4"/>
    <cellStyle name="Обычный 5" xfId="3"/>
    <cellStyle name="Процентный" xfId="2" builtinId="5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40;&#1053;&#1040;&#1051;&#1048;&#1058;&#1048;&#1063;&#1045;&#1057;&#1050;&#1048;&#1045;%20&#1054;&#1041;&#1047;&#1054;&#1056;&#1067;%202025%20&#1043;&#1054;&#1044;\&#1055;&#1056;&#1054;&#1060;&#1052;&#1045;&#1056;&#1054;&#1055;&#1056;&#1048;&#1071;&#1058;&#1048;&#1071;\&#1064;&#1082;&#1086;&#1083;&#1099;%20&#1093;&#1088;&#1086;&#1085;&#1080;&#1095;&#1077;&#1089;&#1082;&#1080;&#1093;%20&#1079;&#1072;&#1073;&#1086;&#1083;&#1077;&#1074;&#1072;&#1085;&#1080;&#1081;%20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2024"/>
      <sheetName val="Январь"/>
      <sheetName val="Февраль"/>
      <sheetName val="Март"/>
      <sheetName val="1 квартал"/>
      <sheetName val="Апрель"/>
      <sheetName val="Май"/>
      <sheetName val="Июнь"/>
      <sheetName val="1 полугодие"/>
      <sheetName val="Июль"/>
      <sheetName val="Август"/>
      <sheetName val="Сентябрь"/>
      <sheetName val="9 месяцев"/>
      <sheetName val="Октябрь"/>
      <sheetName val="Ноябрь"/>
      <sheetName val="Декабрь"/>
      <sheetName val="2025 г"/>
      <sheetName val="2025 г (2)"/>
      <sheetName val="ожидаемое по 10 ме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G7">
            <v>673</v>
          </cell>
          <cell r="H7">
            <v>870090.25</v>
          </cell>
          <cell r="I7">
            <v>5961</v>
          </cell>
          <cell r="K7">
            <v>132</v>
          </cell>
          <cell r="L7">
            <v>188812.79999999999</v>
          </cell>
          <cell r="M7">
            <v>301</v>
          </cell>
          <cell r="N7">
            <v>430550.39999999997</v>
          </cell>
          <cell r="O7">
            <v>279</v>
          </cell>
          <cell r="P7">
            <v>399081.6</v>
          </cell>
          <cell r="Q7">
            <v>839</v>
          </cell>
        </row>
        <row r="8">
          <cell r="G8">
            <v>899</v>
          </cell>
          <cell r="H8">
            <v>1171825.4000000001</v>
          </cell>
          <cell r="I8">
            <v>10007</v>
          </cell>
          <cell r="K8">
            <v>2631</v>
          </cell>
          <cell r="L8">
            <v>3763382.4000000008</v>
          </cell>
          <cell r="M8">
            <v>747</v>
          </cell>
          <cell r="N8">
            <v>1068508.7999999998</v>
          </cell>
          <cell r="O8">
            <v>1904</v>
          </cell>
          <cell r="P8">
            <v>2723481.6000000001</v>
          </cell>
          <cell r="Q8">
            <v>1785</v>
          </cell>
        </row>
        <row r="9">
          <cell r="G9">
            <v>0</v>
          </cell>
          <cell r="H9">
            <v>0</v>
          </cell>
          <cell r="I9">
            <v>3034</v>
          </cell>
          <cell r="K9">
            <v>602</v>
          </cell>
          <cell r="L9">
            <v>861100.8</v>
          </cell>
          <cell r="M9">
            <v>49</v>
          </cell>
          <cell r="N9">
            <v>70089.599999999991</v>
          </cell>
          <cell r="O9">
            <v>86</v>
          </cell>
          <cell r="P9">
            <v>123014.39999999999</v>
          </cell>
          <cell r="Q9">
            <v>98</v>
          </cell>
        </row>
        <row r="10">
          <cell r="G10">
            <v>298</v>
          </cell>
          <cell r="H10">
            <v>379481.62</v>
          </cell>
          <cell r="I10">
            <v>1697</v>
          </cell>
          <cell r="K10">
            <v>726</v>
          </cell>
          <cell r="L10">
            <v>1038470.3999999999</v>
          </cell>
          <cell r="M10">
            <v>184</v>
          </cell>
          <cell r="N10">
            <v>263193.60000000003</v>
          </cell>
          <cell r="O10">
            <v>89</v>
          </cell>
          <cell r="P10">
            <v>127305.60000000001</v>
          </cell>
          <cell r="Q10">
            <v>577</v>
          </cell>
        </row>
        <row r="11">
          <cell r="G11">
            <v>0</v>
          </cell>
          <cell r="H11">
            <v>0</v>
          </cell>
          <cell r="I11">
            <v>667</v>
          </cell>
          <cell r="K11">
            <v>852</v>
          </cell>
          <cell r="L11">
            <v>1218700.8</v>
          </cell>
          <cell r="M11">
            <v>97</v>
          </cell>
          <cell r="N11">
            <v>138748.79999999999</v>
          </cell>
          <cell r="O11">
            <v>518</v>
          </cell>
          <cell r="P11">
            <v>740947.2</v>
          </cell>
          <cell r="Q11">
            <v>633</v>
          </cell>
        </row>
        <row r="12">
          <cell r="G12">
            <v>0</v>
          </cell>
          <cell r="H12">
            <v>0</v>
          </cell>
          <cell r="I12">
            <v>2878</v>
          </cell>
          <cell r="K12">
            <v>967</v>
          </cell>
          <cell r="L12">
            <v>1383196.8</v>
          </cell>
          <cell r="M12">
            <v>278</v>
          </cell>
          <cell r="N12">
            <v>397651.19999999995</v>
          </cell>
          <cell r="O12">
            <v>0</v>
          </cell>
          <cell r="P12">
            <v>0</v>
          </cell>
          <cell r="Q12">
            <v>0</v>
          </cell>
        </row>
        <row r="13">
          <cell r="G13">
            <v>0</v>
          </cell>
          <cell r="H13">
            <v>0</v>
          </cell>
          <cell r="I13">
            <v>1707</v>
          </cell>
          <cell r="K13">
            <v>239</v>
          </cell>
          <cell r="L13">
            <v>341865.60000000003</v>
          </cell>
          <cell r="M13">
            <v>172</v>
          </cell>
          <cell r="N13">
            <v>246028.79999999999</v>
          </cell>
          <cell r="O13">
            <v>233</v>
          </cell>
          <cell r="P13">
            <v>333283.20000000001</v>
          </cell>
          <cell r="Q13">
            <v>449</v>
          </cell>
        </row>
        <row r="14">
          <cell r="G14">
            <v>0</v>
          </cell>
          <cell r="H14">
            <v>0</v>
          </cell>
          <cell r="I14">
            <v>1994</v>
          </cell>
          <cell r="K14">
            <v>294</v>
          </cell>
          <cell r="L14">
            <v>420537.59999999998</v>
          </cell>
          <cell r="M14">
            <v>30</v>
          </cell>
          <cell r="N14">
            <v>42912</v>
          </cell>
          <cell r="O14">
            <v>0</v>
          </cell>
          <cell r="P14">
            <v>0</v>
          </cell>
          <cell r="Q14">
            <v>0</v>
          </cell>
        </row>
        <row r="15">
          <cell r="G15">
            <v>0</v>
          </cell>
          <cell r="H15">
            <v>0</v>
          </cell>
          <cell r="I15">
            <v>3508</v>
          </cell>
          <cell r="K15">
            <v>3</v>
          </cell>
          <cell r="L15">
            <v>4291.2000000000007</v>
          </cell>
          <cell r="M15">
            <v>113</v>
          </cell>
          <cell r="N15">
            <v>161635.20000000001</v>
          </cell>
          <cell r="O15">
            <v>517</v>
          </cell>
          <cell r="P15">
            <v>739516.79999999993</v>
          </cell>
          <cell r="Q15">
            <v>643</v>
          </cell>
        </row>
        <row r="16">
          <cell r="G16">
            <v>0</v>
          </cell>
          <cell r="H16">
            <v>0</v>
          </cell>
          <cell r="I16">
            <v>549</v>
          </cell>
          <cell r="K16">
            <v>172</v>
          </cell>
          <cell r="L16">
            <v>246028.79999999999</v>
          </cell>
          <cell r="M16">
            <v>147</v>
          </cell>
          <cell r="N16">
            <v>210268.79999999999</v>
          </cell>
          <cell r="O16">
            <v>246</v>
          </cell>
          <cell r="P16">
            <v>351878.40000000002</v>
          </cell>
          <cell r="Q16">
            <v>272</v>
          </cell>
        </row>
        <row r="17">
          <cell r="G17">
            <v>523</v>
          </cell>
          <cell r="H17">
            <v>665735.59000000008</v>
          </cell>
          <cell r="I17">
            <v>2404</v>
          </cell>
          <cell r="K17">
            <v>1307</v>
          </cell>
          <cell r="L17">
            <v>1869532.8</v>
          </cell>
          <cell r="M17">
            <v>222</v>
          </cell>
          <cell r="N17">
            <v>317548.79999999999</v>
          </cell>
          <cell r="O17">
            <v>95</v>
          </cell>
          <cell r="P17">
            <v>135888</v>
          </cell>
          <cell r="Q17">
            <v>159</v>
          </cell>
        </row>
        <row r="18">
          <cell r="G18">
            <v>0</v>
          </cell>
          <cell r="H18">
            <v>0</v>
          </cell>
          <cell r="I18">
            <v>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G19">
            <v>0</v>
          </cell>
          <cell r="H19">
            <v>0</v>
          </cell>
          <cell r="I19">
            <v>2648</v>
          </cell>
          <cell r="K19">
            <v>527</v>
          </cell>
          <cell r="L19">
            <v>753820.79999999993</v>
          </cell>
          <cell r="M19">
            <v>193</v>
          </cell>
          <cell r="N19">
            <v>276067.19999999995</v>
          </cell>
          <cell r="O19">
            <v>215</v>
          </cell>
          <cell r="P19">
            <v>307536</v>
          </cell>
          <cell r="Q19">
            <v>596</v>
          </cell>
        </row>
        <row r="20">
          <cell r="G20">
            <v>0</v>
          </cell>
          <cell r="H20">
            <v>0</v>
          </cell>
          <cell r="I20">
            <v>1654</v>
          </cell>
          <cell r="K20">
            <v>348</v>
          </cell>
          <cell r="L20">
            <v>497779.20000000001</v>
          </cell>
          <cell r="M20">
            <v>113</v>
          </cell>
          <cell r="N20">
            <v>161635.19999999998</v>
          </cell>
          <cell r="O20">
            <v>556</v>
          </cell>
          <cell r="P20">
            <v>795302.40000000002</v>
          </cell>
          <cell r="Q20">
            <v>850</v>
          </cell>
        </row>
        <row r="21">
          <cell r="G21">
            <v>0</v>
          </cell>
          <cell r="H21">
            <v>0</v>
          </cell>
          <cell r="I21">
            <v>2136</v>
          </cell>
          <cell r="K21">
            <v>187</v>
          </cell>
          <cell r="L21">
            <v>267484.79999999999</v>
          </cell>
          <cell r="M21">
            <v>26</v>
          </cell>
          <cell r="N21">
            <v>37190.400000000001</v>
          </cell>
          <cell r="O21">
            <v>79</v>
          </cell>
          <cell r="P21">
            <v>113001.60000000001</v>
          </cell>
          <cell r="Q21">
            <v>14</v>
          </cell>
        </row>
        <row r="22">
          <cell r="G22">
            <v>0</v>
          </cell>
          <cell r="H22">
            <v>0</v>
          </cell>
          <cell r="I22">
            <v>1409</v>
          </cell>
          <cell r="K22">
            <v>263</v>
          </cell>
          <cell r="L22">
            <v>376195.19999999995</v>
          </cell>
          <cell r="M22">
            <v>44</v>
          </cell>
          <cell r="N22">
            <v>62937.599999999999</v>
          </cell>
          <cell r="O22">
            <v>18</v>
          </cell>
          <cell r="P22">
            <v>25747.200000000001</v>
          </cell>
          <cell r="Q22">
            <v>10</v>
          </cell>
        </row>
        <row r="23">
          <cell r="G23">
            <v>0</v>
          </cell>
          <cell r="H23">
            <v>0</v>
          </cell>
          <cell r="I23">
            <v>2010</v>
          </cell>
          <cell r="K23">
            <v>0</v>
          </cell>
          <cell r="L23">
            <v>0</v>
          </cell>
          <cell r="M23">
            <v>6</v>
          </cell>
          <cell r="N23">
            <v>8582.4</v>
          </cell>
          <cell r="O23">
            <v>618</v>
          </cell>
          <cell r="P23">
            <v>883987.2</v>
          </cell>
          <cell r="Q23">
            <v>776</v>
          </cell>
        </row>
        <row r="24">
          <cell r="G24">
            <v>0</v>
          </cell>
          <cell r="H24">
            <v>0</v>
          </cell>
          <cell r="I24">
            <v>4319</v>
          </cell>
          <cell r="K24">
            <v>0</v>
          </cell>
          <cell r="L24">
            <v>0</v>
          </cell>
          <cell r="M24">
            <v>411</v>
          </cell>
          <cell r="N24">
            <v>587894.4</v>
          </cell>
          <cell r="O24">
            <v>1395</v>
          </cell>
          <cell r="P24">
            <v>1995407.9999999998</v>
          </cell>
          <cell r="Q24">
            <v>0</v>
          </cell>
        </row>
        <row r="25">
          <cell r="G25">
            <v>0</v>
          </cell>
          <cell r="H25">
            <v>0</v>
          </cell>
          <cell r="I25">
            <v>500</v>
          </cell>
          <cell r="K25">
            <v>341</v>
          </cell>
          <cell r="L25">
            <v>487766.39999999997</v>
          </cell>
          <cell r="M25">
            <v>35</v>
          </cell>
          <cell r="N25">
            <v>50064</v>
          </cell>
          <cell r="O25">
            <v>160</v>
          </cell>
          <cell r="P25">
            <v>228864</v>
          </cell>
          <cell r="Q25">
            <v>51</v>
          </cell>
        </row>
        <row r="26">
          <cell r="G26">
            <v>613</v>
          </cell>
          <cell r="H26">
            <v>778716.94</v>
          </cell>
          <cell r="I26">
            <v>4964</v>
          </cell>
          <cell r="K26">
            <v>559</v>
          </cell>
          <cell r="L26">
            <v>799593.6</v>
          </cell>
          <cell r="M26">
            <v>135</v>
          </cell>
          <cell r="N26">
            <v>193104</v>
          </cell>
          <cell r="O26">
            <v>1861</v>
          </cell>
          <cell r="P26">
            <v>2661974.4</v>
          </cell>
          <cell r="Q26">
            <v>2034</v>
          </cell>
        </row>
        <row r="27">
          <cell r="G27">
            <v>0</v>
          </cell>
          <cell r="H27">
            <v>0</v>
          </cell>
          <cell r="I27">
            <v>1598</v>
          </cell>
          <cell r="K27">
            <v>222</v>
          </cell>
          <cell r="L27">
            <v>317548.79999999999</v>
          </cell>
          <cell r="M27">
            <v>52</v>
          </cell>
          <cell r="N27">
            <v>74380.800000000003</v>
          </cell>
          <cell r="O27">
            <v>706</v>
          </cell>
          <cell r="P27">
            <v>1009862.3999999999</v>
          </cell>
          <cell r="Q27">
            <v>327</v>
          </cell>
        </row>
        <row r="28">
          <cell r="G28">
            <v>751</v>
          </cell>
          <cell r="H28">
            <v>962614.15000000014</v>
          </cell>
          <cell r="I28">
            <v>9847</v>
          </cell>
          <cell r="K28">
            <v>296</v>
          </cell>
          <cell r="L28">
            <v>423398.40000000002</v>
          </cell>
          <cell r="M28">
            <v>545</v>
          </cell>
          <cell r="N28">
            <v>779568.00000000012</v>
          </cell>
          <cell r="O28">
            <v>729</v>
          </cell>
          <cell r="P28">
            <v>1042761.6</v>
          </cell>
          <cell r="Q28">
            <v>890</v>
          </cell>
        </row>
        <row r="29">
          <cell r="G29">
            <v>882</v>
          </cell>
          <cell r="H29">
            <v>1128972.3600000003</v>
          </cell>
          <cell r="I29">
            <v>17860</v>
          </cell>
          <cell r="K29">
            <v>148</v>
          </cell>
          <cell r="L29">
            <v>211699.20000000001</v>
          </cell>
          <cell r="M29">
            <v>182</v>
          </cell>
          <cell r="N29">
            <v>260332.79999999999</v>
          </cell>
          <cell r="O29">
            <v>7</v>
          </cell>
          <cell r="P29">
            <v>10012.800000000001</v>
          </cell>
          <cell r="Q29">
            <v>1385</v>
          </cell>
        </row>
        <row r="30">
          <cell r="G30">
            <v>1697</v>
          </cell>
          <cell r="H30">
            <v>2155037.27</v>
          </cell>
          <cell r="I30">
            <v>27271</v>
          </cell>
          <cell r="K30">
            <v>4689</v>
          </cell>
          <cell r="L30">
            <v>6707145.5999999996</v>
          </cell>
          <cell r="M30">
            <v>1445</v>
          </cell>
          <cell r="N30">
            <v>2066928.0000000002</v>
          </cell>
          <cell r="O30">
            <v>283</v>
          </cell>
          <cell r="P30">
            <v>404803.19999999995</v>
          </cell>
          <cell r="Q30">
            <v>3385</v>
          </cell>
        </row>
        <row r="31">
          <cell r="G31">
            <v>0</v>
          </cell>
          <cell r="H31">
            <v>0</v>
          </cell>
          <cell r="I31">
            <v>364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48</v>
          </cell>
        </row>
        <row r="32">
          <cell r="G32">
            <v>75</v>
          </cell>
          <cell r="H32">
            <v>151180.5</v>
          </cell>
          <cell r="I32">
            <v>1</v>
          </cell>
          <cell r="K32">
            <v>0</v>
          </cell>
          <cell r="L32">
            <v>0</v>
          </cell>
          <cell r="M32">
            <v>30</v>
          </cell>
          <cell r="N32">
            <v>42912.000000000007</v>
          </cell>
          <cell r="O32">
            <v>295</v>
          </cell>
          <cell r="P32">
            <v>421968</v>
          </cell>
          <cell r="Q32">
            <v>15</v>
          </cell>
        </row>
        <row r="33">
          <cell r="G33">
            <v>97</v>
          </cell>
          <cell r="H33">
            <v>195526.78000000003</v>
          </cell>
          <cell r="I33">
            <v>449</v>
          </cell>
          <cell r="K33">
            <v>5</v>
          </cell>
          <cell r="L33">
            <v>7152.0000000000009</v>
          </cell>
          <cell r="M33">
            <v>1222</v>
          </cell>
          <cell r="N33">
            <v>1747948.8</v>
          </cell>
          <cell r="O33">
            <v>3267</v>
          </cell>
          <cell r="P33">
            <v>4673116.8</v>
          </cell>
          <cell r="Q33">
            <v>1641</v>
          </cell>
        </row>
        <row r="34">
          <cell r="G34">
            <v>97</v>
          </cell>
          <cell r="H34">
            <v>195526.78000000003</v>
          </cell>
          <cell r="I34">
            <v>40</v>
          </cell>
          <cell r="K34">
            <v>21</v>
          </cell>
          <cell r="L34">
            <v>30038.400000000001</v>
          </cell>
          <cell r="M34">
            <v>256</v>
          </cell>
          <cell r="N34">
            <v>366182.39999999997</v>
          </cell>
          <cell r="O34">
            <v>1052</v>
          </cell>
          <cell r="P34">
            <v>1504780.8</v>
          </cell>
          <cell r="Q34">
            <v>257</v>
          </cell>
        </row>
        <row r="35">
          <cell r="G35">
            <v>0</v>
          </cell>
          <cell r="H35">
            <v>0</v>
          </cell>
          <cell r="I35">
            <v>2533</v>
          </cell>
          <cell r="K35">
            <v>226</v>
          </cell>
          <cell r="L35">
            <v>323270.39999999997</v>
          </cell>
          <cell r="M35">
            <v>40</v>
          </cell>
          <cell r="N35">
            <v>57216</v>
          </cell>
          <cell r="O35">
            <v>23</v>
          </cell>
          <cell r="P35">
            <v>32899.199999999997</v>
          </cell>
          <cell r="Q35">
            <v>12</v>
          </cell>
        </row>
      </sheetData>
      <sheetData sheetId="13">
        <row r="7">
          <cell r="G7">
            <v>51</v>
          </cell>
          <cell r="H7">
            <v>64765.41</v>
          </cell>
          <cell r="I7">
            <v>1111</v>
          </cell>
          <cell r="K7">
            <v>19</v>
          </cell>
          <cell r="L7">
            <v>27177.599999999999</v>
          </cell>
          <cell r="M7">
            <v>23</v>
          </cell>
          <cell r="N7">
            <v>32899.200000000004</v>
          </cell>
          <cell r="O7">
            <v>92</v>
          </cell>
          <cell r="P7">
            <v>131596.79999999999</v>
          </cell>
          <cell r="Q7">
            <v>274</v>
          </cell>
        </row>
        <row r="8">
          <cell r="G8">
            <v>90</v>
          </cell>
          <cell r="H8">
            <v>123322.86</v>
          </cell>
          <cell r="I8">
            <v>2397</v>
          </cell>
          <cell r="K8">
            <v>610</v>
          </cell>
          <cell r="L8">
            <v>872544.00000000023</v>
          </cell>
          <cell r="M8">
            <v>137</v>
          </cell>
          <cell r="N8">
            <v>195964.79999999996</v>
          </cell>
          <cell r="O8">
            <v>543</v>
          </cell>
          <cell r="P8">
            <v>776707.20000000007</v>
          </cell>
          <cell r="Q8">
            <v>598</v>
          </cell>
        </row>
        <row r="9">
          <cell r="I9">
            <v>371</v>
          </cell>
          <cell r="K9">
            <v>86</v>
          </cell>
          <cell r="L9">
            <v>123014.39999999998</v>
          </cell>
          <cell r="M9">
            <v>5</v>
          </cell>
          <cell r="N9">
            <v>7152</v>
          </cell>
          <cell r="O9">
            <v>17</v>
          </cell>
          <cell r="P9">
            <v>24316.799999999999</v>
          </cell>
          <cell r="Q9">
            <v>20</v>
          </cell>
        </row>
        <row r="10">
          <cell r="G10">
            <v>39</v>
          </cell>
          <cell r="H10">
            <v>49788.6</v>
          </cell>
          <cell r="I10">
            <v>397</v>
          </cell>
          <cell r="K10">
            <v>387</v>
          </cell>
          <cell r="L10">
            <v>553564.80000000005</v>
          </cell>
          <cell r="M10">
            <v>28</v>
          </cell>
          <cell r="N10">
            <v>40051.199999999997</v>
          </cell>
          <cell r="O10">
            <v>162</v>
          </cell>
          <cell r="P10">
            <v>231724.79999999999</v>
          </cell>
          <cell r="Q10">
            <v>108</v>
          </cell>
        </row>
        <row r="11">
          <cell r="I11">
            <v>355</v>
          </cell>
          <cell r="K11">
            <v>41</v>
          </cell>
          <cell r="L11">
            <v>58646.400000000001</v>
          </cell>
          <cell r="O11">
            <v>76</v>
          </cell>
          <cell r="P11">
            <v>108710.39999999999</v>
          </cell>
          <cell r="Q11">
            <v>65</v>
          </cell>
        </row>
        <row r="12">
          <cell r="I12">
            <v>388</v>
          </cell>
          <cell r="K12">
            <v>214</v>
          </cell>
          <cell r="L12">
            <v>306105.59999999998</v>
          </cell>
          <cell r="M12">
            <v>35</v>
          </cell>
          <cell r="N12">
            <v>50063.999999999993</v>
          </cell>
        </row>
        <row r="13">
          <cell r="I13">
            <v>366</v>
          </cell>
          <cell r="K13">
            <v>24</v>
          </cell>
          <cell r="L13">
            <v>34329.600000000006</v>
          </cell>
          <cell r="M13">
            <v>9</v>
          </cell>
          <cell r="N13">
            <v>12873.6</v>
          </cell>
          <cell r="O13">
            <v>63</v>
          </cell>
          <cell r="P13">
            <v>90115.199999999997</v>
          </cell>
          <cell r="Q13">
            <v>101</v>
          </cell>
        </row>
        <row r="14">
          <cell r="I14">
            <v>984</v>
          </cell>
          <cell r="K14">
            <v>515</v>
          </cell>
          <cell r="L14">
            <v>736655.99999999988</v>
          </cell>
          <cell r="M14">
            <v>17</v>
          </cell>
          <cell r="N14">
            <v>24316.799999999999</v>
          </cell>
          <cell r="Q14">
            <v>36</v>
          </cell>
        </row>
        <row r="15">
          <cell r="I15">
            <v>721</v>
          </cell>
          <cell r="K15">
            <v>12</v>
          </cell>
          <cell r="L15">
            <v>17164.8</v>
          </cell>
          <cell r="M15">
            <v>33</v>
          </cell>
          <cell r="N15">
            <v>47203.199999999997</v>
          </cell>
          <cell r="O15">
            <v>123</v>
          </cell>
          <cell r="P15">
            <v>175939.19999999998</v>
          </cell>
          <cell r="Q15">
            <v>52</v>
          </cell>
        </row>
        <row r="16">
          <cell r="I16">
            <v>107</v>
          </cell>
          <cell r="K16">
            <v>17</v>
          </cell>
          <cell r="L16">
            <v>24316.799999999999</v>
          </cell>
          <cell r="M16">
            <v>3</v>
          </cell>
          <cell r="N16">
            <v>4291.2000000000007</v>
          </cell>
          <cell r="O16">
            <v>74</v>
          </cell>
          <cell r="P16">
            <v>105849.60000000001</v>
          </cell>
          <cell r="Q16">
            <v>40</v>
          </cell>
        </row>
        <row r="17">
          <cell r="G17">
            <v>67</v>
          </cell>
          <cell r="H17">
            <v>85083.97</v>
          </cell>
          <cell r="I17">
            <v>360</v>
          </cell>
          <cell r="K17">
            <v>219</v>
          </cell>
          <cell r="L17">
            <v>313257.59999999998</v>
          </cell>
          <cell r="M17">
            <v>14</v>
          </cell>
          <cell r="N17">
            <v>20025.599999999999</v>
          </cell>
          <cell r="O17">
            <v>50</v>
          </cell>
          <cell r="P17">
            <v>71520</v>
          </cell>
          <cell r="Q17">
            <v>45</v>
          </cell>
        </row>
        <row r="18">
          <cell r="I18">
            <v>7</v>
          </cell>
        </row>
        <row r="19">
          <cell r="I19">
            <v>475</v>
          </cell>
          <cell r="K19">
            <v>160</v>
          </cell>
          <cell r="L19">
            <v>228864</v>
          </cell>
          <cell r="M19">
            <v>17</v>
          </cell>
          <cell r="N19">
            <v>24316.800000000003</v>
          </cell>
          <cell r="O19">
            <v>74</v>
          </cell>
          <cell r="P19">
            <v>105849.60000000001</v>
          </cell>
          <cell r="Q19">
            <v>104</v>
          </cell>
        </row>
        <row r="20">
          <cell r="I20">
            <v>270</v>
          </cell>
          <cell r="K20">
            <v>52</v>
          </cell>
          <cell r="L20">
            <v>74380.800000000003</v>
          </cell>
          <cell r="O20">
            <v>105</v>
          </cell>
          <cell r="P20">
            <v>150192</v>
          </cell>
          <cell r="Q20">
            <v>129</v>
          </cell>
        </row>
        <row r="21">
          <cell r="I21">
            <v>607</v>
          </cell>
          <cell r="K21">
            <v>31</v>
          </cell>
          <cell r="L21">
            <v>44342.400000000001</v>
          </cell>
          <cell r="M21">
            <v>32</v>
          </cell>
          <cell r="N21">
            <v>45772.800000000003</v>
          </cell>
          <cell r="O21">
            <v>37</v>
          </cell>
          <cell r="P21">
            <v>52924.800000000003</v>
          </cell>
          <cell r="Q21">
            <v>40</v>
          </cell>
        </row>
        <row r="22">
          <cell r="I22">
            <v>889</v>
          </cell>
          <cell r="K22">
            <v>227</v>
          </cell>
          <cell r="L22">
            <v>324700.8000000001</v>
          </cell>
          <cell r="M22">
            <v>54</v>
          </cell>
          <cell r="N22">
            <v>77241.600000000006</v>
          </cell>
          <cell r="O22">
            <v>123</v>
          </cell>
          <cell r="P22">
            <v>175939.20000000001</v>
          </cell>
          <cell r="Q22">
            <v>401</v>
          </cell>
        </row>
        <row r="23">
          <cell r="I23">
            <v>550</v>
          </cell>
          <cell r="M23">
            <v>6</v>
          </cell>
          <cell r="N23">
            <v>8582.4</v>
          </cell>
          <cell r="O23">
            <v>271</v>
          </cell>
          <cell r="P23">
            <v>387638.39999999997</v>
          </cell>
          <cell r="Q23">
            <v>166</v>
          </cell>
        </row>
        <row r="24">
          <cell r="I24">
            <v>890</v>
          </cell>
          <cell r="K24">
            <v>2</v>
          </cell>
          <cell r="L24">
            <v>2860.8</v>
          </cell>
          <cell r="M24">
            <v>27</v>
          </cell>
          <cell r="N24">
            <v>38620.799999999996</v>
          </cell>
          <cell r="O24">
            <v>315</v>
          </cell>
          <cell r="P24">
            <v>450575.99999999994</v>
          </cell>
          <cell r="Q24">
            <v>6</v>
          </cell>
        </row>
        <row r="25">
          <cell r="I25">
            <v>14</v>
          </cell>
          <cell r="K25">
            <v>18</v>
          </cell>
          <cell r="L25">
            <v>25747.200000000004</v>
          </cell>
          <cell r="M25">
            <v>2</v>
          </cell>
          <cell r="N25">
            <v>2860.8</v>
          </cell>
          <cell r="O25">
            <v>4</v>
          </cell>
          <cell r="P25">
            <v>5721.6</v>
          </cell>
          <cell r="Q25">
            <v>3</v>
          </cell>
        </row>
        <row r="26">
          <cell r="G26">
            <v>124</v>
          </cell>
          <cell r="H26">
            <v>157730.94999999998</v>
          </cell>
          <cell r="I26">
            <v>1097</v>
          </cell>
          <cell r="K26">
            <v>84</v>
          </cell>
          <cell r="L26">
            <v>120153.59999999998</v>
          </cell>
          <cell r="M26">
            <v>1</v>
          </cell>
          <cell r="N26">
            <v>1430.4</v>
          </cell>
          <cell r="O26">
            <v>146</v>
          </cell>
          <cell r="P26">
            <v>208838.39999999999</v>
          </cell>
          <cell r="Q26">
            <v>157</v>
          </cell>
        </row>
        <row r="27">
          <cell r="I27">
            <v>171</v>
          </cell>
          <cell r="K27">
            <v>39</v>
          </cell>
          <cell r="L27">
            <v>55785.599999999999</v>
          </cell>
          <cell r="M27">
            <v>3</v>
          </cell>
          <cell r="N27">
            <v>4291.2000000000007</v>
          </cell>
          <cell r="O27">
            <v>63</v>
          </cell>
          <cell r="P27">
            <v>90115.199999999997</v>
          </cell>
          <cell r="Q27">
            <v>44</v>
          </cell>
        </row>
        <row r="28">
          <cell r="G28">
            <v>90</v>
          </cell>
          <cell r="H28">
            <v>114291.90000000001</v>
          </cell>
          <cell r="I28">
            <v>1202</v>
          </cell>
          <cell r="K28">
            <v>81</v>
          </cell>
          <cell r="L28">
            <v>115862.40000000001</v>
          </cell>
          <cell r="M28">
            <v>109</v>
          </cell>
          <cell r="N28">
            <v>155913.59999999998</v>
          </cell>
          <cell r="O28">
            <v>197</v>
          </cell>
          <cell r="P28">
            <v>281788.79999999999</v>
          </cell>
          <cell r="Q28">
            <v>368</v>
          </cell>
        </row>
        <row r="29">
          <cell r="G29">
            <v>44</v>
          </cell>
          <cell r="H29">
            <v>55876.040000000008</v>
          </cell>
          <cell r="I29">
            <v>6695</v>
          </cell>
          <cell r="K29">
            <v>107</v>
          </cell>
          <cell r="L29">
            <v>153052.80000000002</v>
          </cell>
          <cell r="M29">
            <v>62</v>
          </cell>
          <cell r="N29">
            <v>88684.800000000003</v>
          </cell>
          <cell r="O29">
            <v>33</v>
          </cell>
          <cell r="P29">
            <v>47203.199999999997</v>
          </cell>
          <cell r="Q29">
            <v>3724</v>
          </cell>
        </row>
        <row r="30">
          <cell r="G30">
            <v>194</v>
          </cell>
          <cell r="H30">
            <v>246362.53999999998</v>
          </cell>
          <cell r="I30">
            <v>4087</v>
          </cell>
          <cell r="K30">
            <v>1173</v>
          </cell>
          <cell r="L30">
            <v>1677859.1999999997</v>
          </cell>
          <cell r="M30">
            <v>276</v>
          </cell>
          <cell r="N30">
            <v>394790.40000000002</v>
          </cell>
          <cell r="O30">
            <v>108</v>
          </cell>
          <cell r="P30">
            <v>154483.20000000001</v>
          </cell>
          <cell r="Q30">
            <v>933</v>
          </cell>
        </row>
        <row r="31">
          <cell r="I31">
            <v>174</v>
          </cell>
          <cell r="Q31">
            <v>47</v>
          </cell>
        </row>
        <row r="32">
          <cell r="G32">
            <v>6</v>
          </cell>
          <cell r="H32">
            <v>12094.44</v>
          </cell>
          <cell r="M32">
            <v>4</v>
          </cell>
          <cell r="N32">
            <v>5721.6</v>
          </cell>
          <cell r="O32">
            <v>954</v>
          </cell>
          <cell r="P32">
            <v>1364601.6</v>
          </cell>
          <cell r="Q32">
            <v>339</v>
          </cell>
        </row>
        <row r="33">
          <cell r="G33">
            <v>15</v>
          </cell>
          <cell r="H33">
            <v>30236.100000000002</v>
          </cell>
          <cell r="I33">
            <v>53</v>
          </cell>
          <cell r="M33">
            <v>619</v>
          </cell>
          <cell r="N33">
            <v>885417.6</v>
          </cell>
          <cell r="O33">
            <v>558</v>
          </cell>
          <cell r="P33">
            <v>798163.20000000007</v>
          </cell>
          <cell r="Q33">
            <v>329</v>
          </cell>
        </row>
        <row r="34">
          <cell r="G34">
            <v>9</v>
          </cell>
          <cell r="H34">
            <v>18141.66</v>
          </cell>
          <cell r="K34">
            <v>8</v>
          </cell>
          <cell r="L34">
            <v>11443.2</v>
          </cell>
          <cell r="M34">
            <v>7</v>
          </cell>
          <cell r="N34">
            <v>10012.800000000001</v>
          </cell>
          <cell r="O34">
            <v>2259</v>
          </cell>
          <cell r="P34">
            <v>3231273.6</v>
          </cell>
          <cell r="Q34">
            <v>33</v>
          </cell>
        </row>
        <row r="35">
          <cell r="I35">
            <v>1085</v>
          </cell>
          <cell r="K35">
            <v>59</v>
          </cell>
          <cell r="L35">
            <v>84393.600000000006</v>
          </cell>
          <cell r="O35">
            <v>290</v>
          </cell>
          <cell r="P35">
            <v>414816</v>
          </cell>
          <cell r="Q35">
            <v>155</v>
          </cell>
        </row>
      </sheetData>
      <sheetData sheetId="14">
        <row r="7">
          <cell r="G7">
            <v>49</v>
          </cell>
          <cell r="H7">
            <v>62225.590000000004</v>
          </cell>
          <cell r="I7">
            <v>1544</v>
          </cell>
          <cell r="K7">
            <v>45</v>
          </cell>
          <cell r="L7">
            <v>64368</v>
          </cell>
          <cell r="M7">
            <v>19</v>
          </cell>
          <cell r="N7">
            <v>27177.600000000006</v>
          </cell>
          <cell r="O7">
            <v>102</v>
          </cell>
          <cell r="P7">
            <v>145900.79999999999</v>
          </cell>
          <cell r="Q7">
            <v>281</v>
          </cell>
        </row>
        <row r="8">
          <cell r="G8">
            <v>62</v>
          </cell>
          <cell r="H8">
            <v>78734.420000000013</v>
          </cell>
          <cell r="I8">
            <v>2517</v>
          </cell>
          <cell r="K8">
            <v>631</v>
          </cell>
          <cell r="L8">
            <v>902582.40000000026</v>
          </cell>
          <cell r="M8">
            <v>133</v>
          </cell>
          <cell r="N8">
            <v>190243.19999999998</v>
          </cell>
          <cell r="O8">
            <v>529</v>
          </cell>
          <cell r="P8">
            <v>756681.60000000021</v>
          </cell>
          <cell r="Q8">
            <v>913</v>
          </cell>
        </row>
        <row r="9">
          <cell r="I9">
            <v>316</v>
          </cell>
          <cell r="K9">
            <v>74</v>
          </cell>
          <cell r="L9">
            <v>105849.59999999996</v>
          </cell>
          <cell r="M9">
            <v>6</v>
          </cell>
          <cell r="N9">
            <v>8582.4000000000015</v>
          </cell>
          <cell r="O9">
            <v>11</v>
          </cell>
          <cell r="P9">
            <v>15734.4</v>
          </cell>
          <cell r="Q9">
            <v>31</v>
          </cell>
        </row>
        <row r="10">
          <cell r="G10">
            <v>10</v>
          </cell>
          <cell r="H10">
            <v>12699.1</v>
          </cell>
          <cell r="I10">
            <v>340</v>
          </cell>
          <cell r="K10">
            <v>310</v>
          </cell>
          <cell r="L10">
            <v>443424</v>
          </cell>
          <cell r="M10">
            <v>14</v>
          </cell>
          <cell r="N10">
            <v>20025.599999999999</v>
          </cell>
          <cell r="O10">
            <v>306</v>
          </cell>
          <cell r="P10">
            <v>437702.40000000002</v>
          </cell>
          <cell r="Q10">
            <v>103</v>
          </cell>
        </row>
        <row r="11">
          <cell r="I11">
            <v>425</v>
          </cell>
          <cell r="K11">
            <v>40</v>
          </cell>
          <cell r="L11">
            <v>57216</v>
          </cell>
          <cell r="M11">
            <v>3</v>
          </cell>
          <cell r="N11">
            <v>4291.2000000000007</v>
          </cell>
          <cell r="O11">
            <v>41</v>
          </cell>
          <cell r="P11">
            <v>58646.399999999994</v>
          </cell>
          <cell r="Q11">
            <v>44</v>
          </cell>
        </row>
        <row r="12">
          <cell r="I12">
            <v>113</v>
          </cell>
          <cell r="K12">
            <v>22</v>
          </cell>
          <cell r="L12">
            <v>31468.799999999999</v>
          </cell>
          <cell r="M12">
            <v>16</v>
          </cell>
          <cell r="N12">
            <v>22886.399999999998</v>
          </cell>
        </row>
        <row r="13">
          <cell r="I13">
            <v>184</v>
          </cell>
          <cell r="K13">
            <v>13</v>
          </cell>
          <cell r="L13">
            <v>18595.2</v>
          </cell>
          <cell r="M13">
            <v>6</v>
          </cell>
          <cell r="N13">
            <v>8582.4</v>
          </cell>
          <cell r="O13">
            <v>41</v>
          </cell>
          <cell r="P13">
            <v>58646.400000000001</v>
          </cell>
          <cell r="Q13">
            <v>118</v>
          </cell>
        </row>
        <row r="14">
          <cell r="I14">
            <v>536</v>
          </cell>
          <cell r="K14">
            <v>337</v>
          </cell>
          <cell r="L14">
            <v>482044.8000000001</v>
          </cell>
          <cell r="O14">
            <v>72</v>
          </cell>
          <cell r="P14">
            <v>102988.79999999999</v>
          </cell>
          <cell r="Q14">
            <v>2</v>
          </cell>
        </row>
        <row r="15">
          <cell r="I15">
            <v>695</v>
          </cell>
          <cell r="K15">
            <v>22</v>
          </cell>
          <cell r="L15">
            <v>31468.800000000003</v>
          </cell>
          <cell r="M15">
            <v>13</v>
          </cell>
          <cell r="N15">
            <v>18595.2</v>
          </cell>
          <cell r="O15">
            <v>240</v>
          </cell>
          <cell r="P15">
            <v>343296</v>
          </cell>
          <cell r="Q15">
            <v>162</v>
          </cell>
        </row>
        <row r="16">
          <cell r="I16">
            <v>137</v>
          </cell>
          <cell r="K16">
            <v>40</v>
          </cell>
          <cell r="L16">
            <v>57216</v>
          </cell>
          <cell r="O16">
            <v>72</v>
          </cell>
          <cell r="P16">
            <v>102988.8</v>
          </cell>
          <cell r="Q16">
            <v>68</v>
          </cell>
        </row>
        <row r="17">
          <cell r="G17">
            <v>53</v>
          </cell>
          <cell r="H17">
            <v>67305.23</v>
          </cell>
          <cell r="I17">
            <v>429</v>
          </cell>
          <cell r="K17">
            <v>203</v>
          </cell>
          <cell r="L17">
            <v>290371.20000000007</v>
          </cell>
          <cell r="M17">
            <v>21</v>
          </cell>
          <cell r="N17">
            <v>30038.400000000001</v>
          </cell>
          <cell r="O17">
            <v>68</v>
          </cell>
          <cell r="P17">
            <v>97267.200000000012</v>
          </cell>
          <cell r="Q17">
            <v>75</v>
          </cell>
        </row>
        <row r="18">
          <cell r="I18">
            <v>5</v>
          </cell>
          <cell r="M18">
            <v>4</v>
          </cell>
          <cell r="N18">
            <v>5721.6</v>
          </cell>
        </row>
        <row r="19">
          <cell r="I19">
            <v>403</v>
          </cell>
          <cell r="K19">
            <v>320</v>
          </cell>
          <cell r="L19">
            <v>457728.00000000006</v>
          </cell>
          <cell r="M19">
            <v>16</v>
          </cell>
          <cell r="N19">
            <v>22886.400000000001</v>
          </cell>
          <cell r="O19">
            <v>60</v>
          </cell>
          <cell r="P19">
            <v>85824</v>
          </cell>
          <cell r="Q19">
            <v>98</v>
          </cell>
        </row>
        <row r="20">
          <cell r="I20">
            <v>235</v>
          </cell>
          <cell r="K20">
            <v>78</v>
          </cell>
          <cell r="L20">
            <v>111571.19999999998</v>
          </cell>
          <cell r="M20">
            <v>10</v>
          </cell>
          <cell r="N20">
            <v>14304</v>
          </cell>
          <cell r="O20">
            <v>46</v>
          </cell>
          <cell r="P20">
            <v>65798.399999999994</v>
          </cell>
          <cell r="Q20">
            <v>82</v>
          </cell>
        </row>
        <row r="21">
          <cell r="I21">
            <v>706</v>
          </cell>
          <cell r="K21">
            <v>106</v>
          </cell>
          <cell r="L21">
            <v>151622.39999999999</v>
          </cell>
          <cell r="M21">
            <v>15</v>
          </cell>
          <cell r="N21">
            <v>21456</v>
          </cell>
          <cell r="O21">
            <v>2</v>
          </cell>
          <cell r="P21">
            <v>2860.8</v>
          </cell>
          <cell r="Q21">
            <v>98</v>
          </cell>
        </row>
        <row r="22">
          <cell r="I22">
            <v>310</v>
          </cell>
          <cell r="K22">
            <v>61</v>
          </cell>
          <cell r="L22">
            <v>87254.399999999994</v>
          </cell>
          <cell r="M22">
            <v>5</v>
          </cell>
          <cell r="N22">
            <v>7152</v>
          </cell>
          <cell r="O22">
            <v>120</v>
          </cell>
          <cell r="P22">
            <v>171648</v>
          </cell>
          <cell r="Q22">
            <v>106</v>
          </cell>
        </row>
        <row r="23">
          <cell r="I23">
            <v>308</v>
          </cell>
          <cell r="K23">
            <v>477</v>
          </cell>
          <cell r="L23">
            <v>682300.80000000016</v>
          </cell>
          <cell r="M23">
            <v>25</v>
          </cell>
          <cell r="N23">
            <v>35760</v>
          </cell>
          <cell r="O23">
            <v>150</v>
          </cell>
          <cell r="P23">
            <v>214560</v>
          </cell>
          <cell r="Q23">
            <v>88</v>
          </cell>
        </row>
        <row r="24">
          <cell r="I24">
            <v>557</v>
          </cell>
          <cell r="K24">
            <v>5</v>
          </cell>
          <cell r="L24">
            <v>7152</v>
          </cell>
          <cell r="M24">
            <v>49</v>
          </cell>
          <cell r="N24">
            <v>70089.599999999991</v>
          </cell>
          <cell r="O24">
            <v>258</v>
          </cell>
          <cell r="P24">
            <v>369043.20000000001</v>
          </cell>
          <cell r="Q24">
            <v>65</v>
          </cell>
        </row>
        <row r="25">
          <cell r="I25">
            <v>27</v>
          </cell>
          <cell r="K25">
            <v>60</v>
          </cell>
          <cell r="L25">
            <v>85824</v>
          </cell>
          <cell r="M25">
            <v>1</v>
          </cell>
          <cell r="N25">
            <v>1430.4</v>
          </cell>
          <cell r="O25">
            <v>21</v>
          </cell>
          <cell r="P25">
            <v>30038.400000000001</v>
          </cell>
        </row>
        <row r="26">
          <cell r="G26">
            <v>151</v>
          </cell>
          <cell r="H26">
            <v>191756.41</v>
          </cell>
          <cell r="I26">
            <v>1001</v>
          </cell>
          <cell r="K26">
            <v>52</v>
          </cell>
          <cell r="L26">
            <v>74380.800000000003</v>
          </cell>
          <cell r="M26">
            <v>5</v>
          </cell>
          <cell r="N26">
            <v>7152</v>
          </cell>
          <cell r="O26">
            <v>56</v>
          </cell>
          <cell r="P26">
            <v>80102.399999999994</v>
          </cell>
          <cell r="Q26">
            <v>225</v>
          </cell>
        </row>
        <row r="27">
          <cell r="I27">
            <v>269</v>
          </cell>
          <cell r="K27">
            <v>64</v>
          </cell>
          <cell r="L27">
            <v>91545.599999999991</v>
          </cell>
          <cell r="M27">
            <v>39</v>
          </cell>
          <cell r="N27">
            <v>55785.600000000006</v>
          </cell>
          <cell r="O27">
            <v>114</v>
          </cell>
          <cell r="P27">
            <v>163065.59999999998</v>
          </cell>
          <cell r="Q27">
            <v>54</v>
          </cell>
        </row>
        <row r="28">
          <cell r="G28">
            <v>76</v>
          </cell>
          <cell r="H28">
            <v>96513.16</v>
          </cell>
          <cell r="I28">
            <v>1382</v>
          </cell>
          <cell r="K28">
            <v>66</v>
          </cell>
          <cell r="L28">
            <v>94406.400000000009</v>
          </cell>
          <cell r="M28">
            <v>102</v>
          </cell>
          <cell r="N28">
            <v>145900.79999999999</v>
          </cell>
          <cell r="O28">
            <v>169</v>
          </cell>
          <cell r="P28">
            <v>241737.60000000001</v>
          </cell>
          <cell r="Q28">
            <v>312</v>
          </cell>
        </row>
        <row r="29">
          <cell r="G29">
            <v>43</v>
          </cell>
          <cell r="H29">
            <v>54606.130000000012</v>
          </cell>
          <cell r="I29">
            <v>5520</v>
          </cell>
          <cell r="K29">
            <v>127</v>
          </cell>
          <cell r="L29">
            <v>181660.80000000002</v>
          </cell>
          <cell r="M29">
            <v>27</v>
          </cell>
          <cell r="N29">
            <v>38620.800000000003</v>
          </cell>
          <cell r="O29">
            <v>22</v>
          </cell>
          <cell r="P29">
            <v>31468.799999999999</v>
          </cell>
          <cell r="Q29">
            <v>3774</v>
          </cell>
        </row>
        <row r="30">
          <cell r="G30">
            <v>188</v>
          </cell>
          <cell r="H30">
            <v>239267.30000000002</v>
          </cell>
          <cell r="I30">
            <v>3635</v>
          </cell>
          <cell r="K30">
            <v>1163</v>
          </cell>
          <cell r="L30">
            <v>1663555.1999999995</v>
          </cell>
          <cell r="M30">
            <v>213</v>
          </cell>
          <cell r="N30">
            <v>304675.20000000007</v>
          </cell>
          <cell r="O30">
            <v>372</v>
          </cell>
          <cell r="P30">
            <v>532108.80000000005</v>
          </cell>
          <cell r="Q30">
            <v>1403</v>
          </cell>
        </row>
        <row r="31">
          <cell r="I31">
            <v>166</v>
          </cell>
          <cell r="M31">
            <v>7</v>
          </cell>
          <cell r="N31">
            <v>10012.799999999999</v>
          </cell>
          <cell r="Q31">
            <v>37</v>
          </cell>
        </row>
        <row r="32">
          <cell r="G32">
            <v>9</v>
          </cell>
          <cell r="H32">
            <v>18141.66</v>
          </cell>
          <cell r="M32">
            <v>3</v>
          </cell>
          <cell r="N32">
            <v>4291.2000000000007</v>
          </cell>
          <cell r="O32">
            <v>263</v>
          </cell>
          <cell r="P32">
            <v>376195.2</v>
          </cell>
          <cell r="Q32">
            <v>453</v>
          </cell>
        </row>
        <row r="33">
          <cell r="G33">
            <v>13</v>
          </cell>
          <cell r="H33">
            <v>26204.62</v>
          </cell>
          <cell r="I33">
            <v>104</v>
          </cell>
          <cell r="K33">
            <v>4</v>
          </cell>
          <cell r="L33">
            <v>5721.6</v>
          </cell>
          <cell r="M33">
            <v>337</v>
          </cell>
          <cell r="N33">
            <v>482044.8</v>
          </cell>
          <cell r="O33">
            <v>477</v>
          </cell>
          <cell r="P33">
            <v>682300.8</v>
          </cell>
          <cell r="Q33">
            <v>204</v>
          </cell>
        </row>
        <row r="34">
          <cell r="G34">
            <v>16</v>
          </cell>
          <cell r="H34">
            <v>32251.84</v>
          </cell>
          <cell r="I34">
            <v>4</v>
          </cell>
          <cell r="M34">
            <v>1</v>
          </cell>
          <cell r="N34">
            <v>1430.4</v>
          </cell>
          <cell r="O34">
            <v>5370</v>
          </cell>
          <cell r="P34">
            <v>7681248</v>
          </cell>
          <cell r="Q34">
            <v>27</v>
          </cell>
        </row>
        <row r="35">
          <cell r="I35">
            <v>300</v>
          </cell>
          <cell r="K35">
            <v>18</v>
          </cell>
          <cell r="L35">
            <v>25747.200000000001</v>
          </cell>
          <cell r="M35">
            <v>3</v>
          </cell>
          <cell r="N35">
            <v>4291.2</v>
          </cell>
          <cell r="O35">
            <v>3</v>
          </cell>
          <cell r="P35">
            <v>4291.2000000000007</v>
          </cell>
          <cell r="Q35">
            <v>14</v>
          </cell>
        </row>
      </sheetData>
      <sheetData sheetId="15">
        <row r="7">
          <cell r="G7">
            <v>29</v>
          </cell>
          <cell r="H7">
            <v>36827.390000000007</v>
          </cell>
          <cell r="I7">
            <v>1357</v>
          </cell>
          <cell r="K7">
            <v>23</v>
          </cell>
          <cell r="L7">
            <v>32899.199999999997</v>
          </cell>
          <cell r="M7">
            <v>36</v>
          </cell>
          <cell r="N7">
            <v>51494.400000000009</v>
          </cell>
          <cell r="O7">
            <v>88</v>
          </cell>
          <cell r="P7">
            <v>125875.20000000001</v>
          </cell>
          <cell r="Q7">
            <v>111</v>
          </cell>
        </row>
        <row r="8">
          <cell r="G8">
            <v>110</v>
          </cell>
          <cell r="H8">
            <v>147713.12000000002</v>
          </cell>
          <cell r="I8">
            <v>2600</v>
          </cell>
          <cell r="K8">
            <v>857</v>
          </cell>
          <cell r="L8">
            <v>1225852.7999999998</v>
          </cell>
          <cell r="M8">
            <v>88</v>
          </cell>
          <cell r="N8">
            <v>125875.20000000001</v>
          </cell>
          <cell r="O8">
            <v>756</v>
          </cell>
          <cell r="P8">
            <v>1081382.3999999999</v>
          </cell>
          <cell r="Q8">
            <v>972</v>
          </cell>
        </row>
        <row r="9">
          <cell r="I9">
            <v>228</v>
          </cell>
          <cell r="K9">
            <v>44</v>
          </cell>
          <cell r="L9">
            <v>62937.599999999999</v>
          </cell>
          <cell r="M9">
            <v>4</v>
          </cell>
          <cell r="N9">
            <v>5721.6</v>
          </cell>
          <cell r="O9">
            <v>5</v>
          </cell>
          <cell r="P9">
            <v>7152</v>
          </cell>
          <cell r="Q9">
            <v>123</v>
          </cell>
        </row>
        <row r="10">
          <cell r="G10">
            <v>28</v>
          </cell>
          <cell r="H10">
            <v>35557.480000000003</v>
          </cell>
          <cell r="I10">
            <v>632</v>
          </cell>
          <cell r="K10">
            <v>567</v>
          </cell>
          <cell r="L10">
            <v>811036.8</v>
          </cell>
          <cell r="M10">
            <v>5</v>
          </cell>
          <cell r="N10">
            <v>7152</v>
          </cell>
          <cell r="O10">
            <v>2295</v>
          </cell>
          <cell r="P10">
            <v>3282767.9999999995</v>
          </cell>
          <cell r="Q10">
            <v>536</v>
          </cell>
        </row>
        <row r="11">
          <cell r="I11">
            <v>298</v>
          </cell>
          <cell r="K11">
            <v>17</v>
          </cell>
          <cell r="L11">
            <v>24316.799999999999</v>
          </cell>
          <cell r="M11">
            <v>20</v>
          </cell>
          <cell r="N11">
            <v>28608</v>
          </cell>
          <cell r="O11">
            <v>58</v>
          </cell>
          <cell r="P11">
            <v>82963.199999999997</v>
          </cell>
          <cell r="Q11">
            <v>45</v>
          </cell>
        </row>
        <row r="12">
          <cell r="I12">
            <v>277</v>
          </cell>
          <cell r="K12">
            <v>86</v>
          </cell>
          <cell r="L12">
            <v>123014.39999999999</v>
          </cell>
        </row>
        <row r="13">
          <cell r="I13">
            <v>528</v>
          </cell>
          <cell r="K13">
            <v>28</v>
          </cell>
          <cell r="L13">
            <v>40051.199999999997</v>
          </cell>
          <cell r="M13">
            <v>3</v>
          </cell>
          <cell r="N13">
            <v>4291.2000000000007</v>
          </cell>
          <cell r="O13">
            <v>63</v>
          </cell>
          <cell r="P13">
            <v>90115.199999999997</v>
          </cell>
          <cell r="Q13">
            <v>419</v>
          </cell>
        </row>
        <row r="14">
          <cell r="I14">
            <v>331</v>
          </cell>
          <cell r="K14">
            <v>170</v>
          </cell>
          <cell r="L14">
            <v>243168</v>
          </cell>
          <cell r="M14">
            <v>3</v>
          </cell>
          <cell r="N14">
            <v>4291.2000000000007</v>
          </cell>
          <cell r="O14">
            <v>140</v>
          </cell>
          <cell r="P14">
            <v>200256</v>
          </cell>
          <cell r="Q14">
            <v>117</v>
          </cell>
        </row>
        <row r="15">
          <cell r="I15">
            <v>572</v>
          </cell>
          <cell r="K15">
            <v>17</v>
          </cell>
          <cell r="L15">
            <v>24316.799999999999</v>
          </cell>
          <cell r="M15">
            <v>17</v>
          </cell>
          <cell r="N15">
            <v>24316.799999999999</v>
          </cell>
          <cell r="O15">
            <v>117</v>
          </cell>
          <cell r="P15">
            <v>167356.79999999999</v>
          </cell>
          <cell r="Q15">
            <v>79</v>
          </cell>
        </row>
        <row r="16">
          <cell r="I16">
            <v>147</v>
          </cell>
          <cell r="K16">
            <v>30</v>
          </cell>
          <cell r="L16">
            <v>42912</v>
          </cell>
          <cell r="O16">
            <v>11</v>
          </cell>
          <cell r="P16">
            <v>15734.4</v>
          </cell>
          <cell r="Q16">
            <v>41</v>
          </cell>
        </row>
        <row r="17">
          <cell r="G17">
            <v>57</v>
          </cell>
          <cell r="H17">
            <v>72384.87000000001</v>
          </cell>
          <cell r="I17">
            <v>813</v>
          </cell>
          <cell r="K17">
            <v>576</v>
          </cell>
          <cell r="L17">
            <v>823910.39999999991</v>
          </cell>
          <cell r="M17">
            <v>11</v>
          </cell>
          <cell r="N17">
            <v>15734.4</v>
          </cell>
          <cell r="O17">
            <v>289</v>
          </cell>
          <cell r="P17">
            <v>413385.60000000003</v>
          </cell>
          <cell r="Q17">
            <v>121</v>
          </cell>
        </row>
        <row r="18">
          <cell r="I18">
            <v>121</v>
          </cell>
          <cell r="M18">
            <v>13</v>
          </cell>
          <cell r="N18">
            <v>18595.2</v>
          </cell>
        </row>
        <row r="19">
          <cell r="I19">
            <v>977</v>
          </cell>
          <cell r="K19">
            <v>646</v>
          </cell>
          <cell r="L19">
            <v>924038.40000000026</v>
          </cell>
          <cell r="M19">
            <v>40</v>
          </cell>
          <cell r="N19">
            <v>57216</v>
          </cell>
          <cell r="O19">
            <v>267</v>
          </cell>
          <cell r="P19">
            <v>381916.8</v>
          </cell>
          <cell r="Q19">
            <v>322</v>
          </cell>
        </row>
        <row r="20">
          <cell r="I20">
            <v>392</v>
          </cell>
          <cell r="K20">
            <v>99</v>
          </cell>
          <cell r="L20">
            <v>141609.59999999995</v>
          </cell>
          <cell r="M20">
            <v>21</v>
          </cell>
          <cell r="N20">
            <v>30038.400000000001</v>
          </cell>
          <cell r="O20">
            <v>185</v>
          </cell>
          <cell r="P20">
            <v>264624</v>
          </cell>
          <cell r="Q20">
            <v>170</v>
          </cell>
        </row>
        <row r="21">
          <cell r="I21">
            <v>1335</v>
          </cell>
          <cell r="K21">
            <v>52</v>
          </cell>
          <cell r="L21">
            <v>74380.799999999988</v>
          </cell>
          <cell r="M21">
            <v>47</v>
          </cell>
          <cell r="N21">
            <v>67228.799999999988</v>
          </cell>
          <cell r="O21">
            <v>217</v>
          </cell>
          <cell r="P21">
            <v>310396.79999999999</v>
          </cell>
          <cell r="Q21">
            <v>105</v>
          </cell>
        </row>
        <row r="22">
          <cell r="I22">
            <v>39</v>
          </cell>
          <cell r="K22">
            <v>3</v>
          </cell>
          <cell r="L22">
            <v>4291.2000000000007</v>
          </cell>
          <cell r="M22">
            <v>1</v>
          </cell>
          <cell r="N22">
            <v>1430.4</v>
          </cell>
          <cell r="O22">
            <v>27</v>
          </cell>
          <cell r="P22">
            <v>38620.800000000003</v>
          </cell>
          <cell r="Q22">
            <v>3</v>
          </cell>
        </row>
        <row r="23">
          <cell r="I23">
            <v>360</v>
          </cell>
          <cell r="K23">
            <v>327</v>
          </cell>
          <cell r="L23">
            <v>467740.80000000016</v>
          </cell>
          <cell r="M23">
            <v>18</v>
          </cell>
          <cell r="N23">
            <v>25747.200000000001</v>
          </cell>
          <cell r="O23">
            <v>144</v>
          </cell>
          <cell r="P23">
            <v>205977.60000000001</v>
          </cell>
          <cell r="Q23">
            <v>94</v>
          </cell>
        </row>
        <row r="24">
          <cell r="I24">
            <v>2364</v>
          </cell>
          <cell r="K24">
            <v>1528</v>
          </cell>
          <cell r="L24">
            <v>2185651.2000000002</v>
          </cell>
          <cell r="M24">
            <v>90</v>
          </cell>
          <cell r="N24">
            <v>128735.99999999999</v>
          </cell>
          <cell r="O24">
            <v>424</v>
          </cell>
          <cell r="P24">
            <v>606489.60000000009</v>
          </cell>
          <cell r="Q24">
            <v>761</v>
          </cell>
        </row>
        <row r="25">
          <cell r="I25">
            <v>117</v>
          </cell>
          <cell r="K25">
            <v>99</v>
          </cell>
          <cell r="L25">
            <v>141609.59999999998</v>
          </cell>
          <cell r="M25">
            <v>1</v>
          </cell>
          <cell r="N25">
            <v>1430.4</v>
          </cell>
          <cell r="O25">
            <v>30</v>
          </cell>
          <cell r="P25">
            <v>42912</v>
          </cell>
          <cell r="Q25">
            <v>42</v>
          </cell>
        </row>
        <row r="26">
          <cell r="G26">
            <v>12</v>
          </cell>
          <cell r="H26">
            <v>15238.92</v>
          </cell>
          <cell r="I26">
            <v>201</v>
          </cell>
          <cell r="K26">
            <v>60</v>
          </cell>
          <cell r="L26">
            <v>85824</v>
          </cell>
          <cell r="M26">
            <v>7</v>
          </cell>
          <cell r="N26">
            <v>10012.799999999999</v>
          </cell>
          <cell r="O26">
            <v>61</v>
          </cell>
          <cell r="P26">
            <v>87254.399999999994</v>
          </cell>
          <cell r="Q26">
            <v>139</v>
          </cell>
        </row>
        <row r="27">
          <cell r="I27">
            <v>342</v>
          </cell>
          <cell r="K27">
            <v>63</v>
          </cell>
          <cell r="L27">
            <v>90115.199999999997</v>
          </cell>
          <cell r="M27">
            <v>12</v>
          </cell>
          <cell r="N27">
            <v>17164.8</v>
          </cell>
          <cell r="O27">
            <v>211</v>
          </cell>
          <cell r="P27">
            <v>301814.40000000002</v>
          </cell>
          <cell r="Q27">
            <v>56</v>
          </cell>
        </row>
        <row r="28">
          <cell r="G28">
            <v>88</v>
          </cell>
          <cell r="H28">
            <v>111752.08000000002</v>
          </cell>
          <cell r="I28">
            <v>910</v>
          </cell>
          <cell r="K28">
            <v>48</v>
          </cell>
          <cell r="L28">
            <v>68659.199999999983</v>
          </cell>
          <cell r="M28">
            <v>104</v>
          </cell>
          <cell r="N28">
            <v>148761.59999999998</v>
          </cell>
          <cell r="O28">
            <v>164</v>
          </cell>
          <cell r="P28">
            <v>234585.60000000001</v>
          </cell>
          <cell r="Q28">
            <v>354</v>
          </cell>
        </row>
        <row r="29">
          <cell r="G29">
            <v>107</v>
          </cell>
          <cell r="H29">
            <v>135880.37000000002</v>
          </cell>
          <cell r="I29">
            <v>4055</v>
          </cell>
          <cell r="K29">
            <v>407</v>
          </cell>
          <cell r="L29">
            <v>582172.79999999993</v>
          </cell>
          <cell r="M29">
            <v>22</v>
          </cell>
          <cell r="N29">
            <v>31468.799999999999</v>
          </cell>
          <cell r="O29">
            <v>52</v>
          </cell>
          <cell r="P29">
            <v>74380.800000000003</v>
          </cell>
          <cell r="Q29">
            <v>4174</v>
          </cell>
        </row>
        <row r="30">
          <cell r="G30">
            <v>174</v>
          </cell>
          <cell r="H30">
            <v>220964.34000000003</v>
          </cell>
          <cell r="I30">
            <v>3851</v>
          </cell>
          <cell r="K30">
            <v>1309</v>
          </cell>
          <cell r="L30">
            <v>1872393.5999999994</v>
          </cell>
          <cell r="M30">
            <v>211</v>
          </cell>
          <cell r="N30">
            <v>301814.40000000014</v>
          </cell>
          <cell r="O30">
            <v>342</v>
          </cell>
          <cell r="P30">
            <v>489196.79999999993</v>
          </cell>
          <cell r="Q30">
            <v>1268</v>
          </cell>
        </row>
        <row r="31">
          <cell r="I31">
            <v>963</v>
          </cell>
          <cell r="K31">
            <v>1</v>
          </cell>
          <cell r="L31">
            <v>1430.4</v>
          </cell>
          <cell r="Q31">
            <v>66</v>
          </cell>
        </row>
        <row r="32">
          <cell r="G32">
            <v>20</v>
          </cell>
          <cell r="H32">
            <v>40314.800000000003</v>
          </cell>
          <cell r="M32">
            <v>8</v>
          </cell>
          <cell r="N32">
            <v>11443.2</v>
          </cell>
          <cell r="O32">
            <v>992</v>
          </cell>
          <cell r="P32">
            <v>1418956.8</v>
          </cell>
          <cell r="Q32">
            <v>1</v>
          </cell>
        </row>
        <row r="33">
          <cell r="G33">
            <v>15</v>
          </cell>
          <cell r="H33">
            <v>30236.1</v>
          </cell>
          <cell r="I33">
            <v>23</v>
          </cell>
          <cell r="M33">
            <v>293</v>
          </cell>
          <cell r="N33">
            <v>419107.19999999995</v>
          </cell>
          <cell r="O33">
            <v>399</v>
          </cell>
          <cell r="P33">
            <v>570729.6</v>
          </cell>
          <cell r="Q33">
            <v>180</v>
          </cell>
        </row>
        <row r="34">
          <cell r="G34">
            <v>29</v>
          </cell>
          <cell r="H34">
            <v>58456.46</v>
          </cell>
          <cell r="M34">
            <v>4</v>
          </cell>
          <cell r="N34">
            <v>5721.6</v>
          </cell>
          <cell r="O34">
            <v>4309</v>
          </cell>
          <cell r="P34">
            <v>6163593.5999999996</v>
          </cell>
          <cell r="Q34">
            <v>4</v>
          </cell>
        </row>
        <row r="35">
          <cell r="I35">
            <v>735</v>
          </cell>
          <cell r="K35">
            <v>67</v>
          </cell>
          <cell r="L35">
            <v>95836.799999999988</v>
          </cell>
          <cell r="M35">
            <v>65</v>
          </cell>
          <cell r="N35">
            <v>92976</v>
          </cell>
          <cell r="O35">
            <v>9</v>
          </cell>
          <cell r="P35">
            <v>12873.599999999999</v>
          </cell>
          <cell r="Q35">
            <v>35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B1:V37"/>
  <sheetViews>
    <sheetView tabSelected="1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2" sqref="B2:T3"/>
    </sheetView>
  </sheetViews>
  <sheetFormatPr defaultColWidth="9.140625" defaultRowHeight="15.75" outlineLevelCol="1"/>
  <cols>
    <col min="1" max="1" width="6.140625" style="1" customWidth="1"/>
    <col min="2" max="2" width="51.28515625" style="1" customWidth="1"/>
    <col min="3" max="3" width="19.85546875" style="1" customWidth="1"/>
    <col min="4" max="4" width="16" style="1" hidden="1" customWidth="1"/>
    <col min="5" max="5" width="14.42578125" style="1" customWidth="1"/>
    <col min="6" max="6" width="16" style="1" hidden="1" customWidth="1"/>
    <col min="7" max="7" width="16.7109375" style="1" customWidth="1"/>
    <col min="8" max="8" width="17" style="1" hidden="1" customWidth="1"/>
    <col min="9" max="9" width="16.85546875" style="1" customWidth="1"/>
    <col min="10" max="10" width="2" style="1" hidden="1" customWidth="1"/>
    <col min="11" max="11" width="17.85546875" style="1" customWidth="1" outlineLevel="1"/>
    <col min="12" max="12" width="16" style="1" customWidth="1" outlineLevel="1"/>
    <col min="13" max="13" width="16.28515625" style="1" hidden="1" customWidth="1" outlineLevel="1"/>
    <col min="14" max="14" width="16" style="1" customWidth="1" outlineLevel="1"/>
    <col min="15" max="15" width="13" style="1" hidden="1" customWidth="1" outlineLevel="1"/>
    <col min="16" max="16" width="17.42578125" style="1" customWidth="1" outlineLevel="1"/>
    <col min="17" max="17" width="14.85546875" style="1" hidden="1" customWidth="1" outlineLevel="1"/>
    <col min="18" max="18" width="17.140625" style="1" customWidth="1" outlineLevel="1"/>
    <col min="19" max="19" width="19.5703125" style="1" customWidth="1"/>
    <col min="20" max="20" width="10.28515625" style="1" hidden="1" customWidth="1"/>
    <col min="21" max="21" width="17.85546875" style="1" customWidth="1"/>
    <col min="22" max="22" width="10.5703125" style="1" hidden="1" customWidth="1"/>
    <col min="23" max="16384" width="9.140625" style="1"/>
  </cols>
  <sheetData>
    <row r="1" spans="2:22" ht="3.75" customHeight="1"/>
    <row r="2" spans="2:22" ht="12" customHeight="1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2" ht="12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2:22" ht="16.5" thickBot="1">
      <c r="I4" s="1" t="s">
        <v>1</v>
      </c>
    </row>
    <row r="5" spans="2:22" ht="99" customHeight="1" thickBot="1">
      <c r="B5" s="3" t="s">
        <v>2</v>
      </c>
      <c r="C5" s="36" t="s">
        <v>3</v>
      </c>
      <c r="D5" s="38"/>
      <c r="E5" s="39" t="s">
        <v>4</v>
      </c>
      <c r="F5" s="40"/>
      <c r="G5" s="39" t="s">
        <v>5</v>
      </c>
      <c r="H5" s="40"/>
      <c r="I5" s="12" t="s">
        <v>47</v>
      </c>
      <c r="J5" s="41"/>
      <c r="K5" s="17" t="s">
        <v>6</v>
      </c>
      <c r="L5" s="12" t="s">
        <v>7</v>
      </c>
      <c r="M5" s="41"/>
      <c r="N5" s="12" t="s">
        <v>8</v>
      </c>
      <c r="O5" s="41"/>
      <c r="P5" s="12" t="s">
        <v>9</v>
      </c>
      <c r="Q5" s="41"/>
      <c r="R5" s="17" t="s">
        <v>10</v>
      </c>
      <c r="S5" s="6" t="s">
        <v>11</v>
      </c>
      <c r="T5" s="7"/>
      <c r="U5" s="17" t="s">
        <v>12</v>
      </c>
      <c r="V5" s="8"/>
    </row>
    <row r="6" spans="2:22" ht="36" customHeight="1" thickBot="1">
      <c r="B6" s="4"/>
      <c r="C6" s="37" t="s">
        <v>13</v>
      </c>
      <c r="D6" s="35" t="s">
        <v>14</v>
      </c>
      <c r="E6" s="35" t="s">
        <v>13</v>
      </c>
      <c r="F6" s="35" t="s">
        <v>14</v>
      </c>
      <c r="G6" s="35" t="s">
        <v>15</v>
      </c>
      <c r="H6" s="35" t="s">
        <v>16</v>
      </c>
      <c r="I6" s="35" t="s">
        <v>15</v>
      </c>
      <c r="J6" s="35" t="s">
        <v>16</v>
      </c>
      <c r="K6" s="35" t="s">
        <v>15</v>
      </c>
      <c r="L6" s="35" t="s">
        <v>15</v>
      </c>
      <c r="M6" s="35" t="s">
        <v>16</v>
      </c>
      <c r="N6" s="35" t="s">
        <v>15</v>
      </c>
      <c r="O6" s="35" t="s">
        <v>16</v>
      </c>
      <c r="P6" s="35" t="s">
        <v>15</v>
      </c>
      <c r="Q6" s="35" t="s">
        <v>16</v>
      </c>
      <c r="R6" s="35" t="s">
        <v>15</v>
      </c>
      <c r="S6" s="35" t="s">
        <v>13</v>
      </c>
      <c r="T6" s="35" t="s">
        <v>16</v>
      </c>
      <c r="U6" s="5" t="s">
        <v>15</v>
      </c>
      <c r="V6" s="9" t="s">
        <v>16</v>
      </c>
    </row>
    <row r="7" spans="2:22">
      <c r="B7" s="29" t="s">
        <v>17</v>
      </c>
      <c r="C7" s="30">
        <v>12175</v>
      </c>
      <c r="D7" s="31">
        <f>C7*1430.4</f>
        <v>17415120</v>
      </c>
      <c r="E7" s="31">
        <v>800</v>
      </c>
      <c r="F7" s="31">
        <v>1027460.8400000001</v>
      </c>
      <c r="G7" s="32">
        <f>I7+K7+L7+N7+P7+R7</f>
        <v>13439</v>
      </c>
      <c r="H7" s="32" t="e">
        <f>J7+#REF!+M7+O7+Q7+#REF!</f>
        <v>#REF!</v>
      </c>
      <c r="I7" s="30">
        <f>'[1]9 месяцев'!G7+[1]Октябрь!G7+[1]Ноябрь!G7+[1]Декабрь!G7</f>
        <v>802</v>
      </c>
      <c r="J7" s="30">
        <f>'[1]9 месяцев'!H7+[1]Октябрь!H7+[1]Ноябрь!H7+[1]Декабрь!H7</f>
        <v>1033908.64</v>
      </c>
      <c r="K7" s="30">
        <f>'[1]9 месяцев'!I7+[1]Октябрь!I7+[1]Ноябрь!I7+[1]Декабрь!I7</f>
        <v>9973</v>
      </c>
      <c r="L7" s="30">
        <f>'[1]9 месяцев'!K7+[1]Октябрь!K7+[1]Ноябрь!K7+[1]Декабрь!K7</f>
        <v>219</v>
      </c>
      <c r="M7" s="30">
        <f>'[1]9 месяцев'!L7+[1]Октябрь!L7+[1]Ноябрь!L7+[1]Декабрь!L7</f>
        <v>313257.60000000003</v>
      </c>
      <c r="N7" s="30">
        <f>'[1]9 месяцев'!M7+[1]Октябрь!M7+[1]Ноябрь!M7+[1]Декабрь!M7</f>
        <v>379</v>
      </c>
      <c r="O7" s="30">
        <f>'[1]9 месяцев'!N7+[1]Октябрь!N7+[1]Ноябрь!N7+[1]Декабрь!N7</f>
        <v>542121.6</v>
      </c>
      <c r="P7" s="30">
        <f>'[1]9 месяцев'!O7+[1]Октябрь!O7+[1]Ноябрь!O7+[1]Декабрь!O7</f>
        <v>561</v>
      </c>
      <c r="Q7" s="30">
        <f>'[1]9 месяцев'!P7+[1]Октябрь!P7+[1]Ноябрь!P7+[1]Декабрь!P7</f>
        <v>802454.39999999991</v>
      </c>
      <c r="R7" s="30">
        <f>'[1]9 месяцев'!Q7+[1]Октябрь!Q7+[1]Ноябрь!Q7+[1]Декабрь!Q7</f>
        <v>1505</v>
      </c>
      <c r="S7" s="33">
        <f>G7/C7</f>
        <v>1.1038193018480493</v>
      </c>
      <c r="T7" s="33" t="e">
        <f>H7/D7</f>
        <v>#REF!</v>
      </c>
      <c r="U7" s="34">
        <f>I7/E7</f>
        <v>1.0024999999999999</v>
      </c>
      <c r="V7" s="10">
        <f>J7/F7</f>
        <v>1.0062754703137882</v>
      </c>
    </row>
    <row r="8" spans="2:22">
      <c r="B8" s="13" t="s">
        <v>18</v>
      </c>
      <c r="C8" s="18">
        <v>30963</v>
      </c>
      <c r="D8" s="19">
        <f t="shared" ref="D8:D35" si="0">C8*1430.4</f>
        <v>44289475.200000003</v>
      </c>
      <c r="E8" s="19">
        <v>1150</v>
      </c>
      <c r="F8" s="19">
        <v>1513676.71</v>
      </c>
      <c r="G8" s="20">
        <f>I8+K8+L8+N8+P8+R8</f>
        <v>32516</v>
      </c>
      <c r="H8" s="20" t="e">
        <f>J8+#REF!+M8+O8+Q8+#REF!</f>
        <v>#REF!</v>
      </c>
      <c r="I8" s="18">
        <f>'[1]9 месяцев'!G8+[1]Октябрь!G8+[1]Ноябрь!G8+[1]Декабрь!G8</f>
        <v>1161</v>
      </c>
      <c r="J8" s="18">
        <f>'[1]9 месяцев'!H8+[1]Октябрь!H8+[1]Ноябрь!H8+[1]Декабрь!H8</f>
        <v>1521595.8000000003</v>
      </c>
      <c r="K8" s="18">
        <f>'[1]9 месяцев'!I8+[1]Октябрь!I8+[1]Ноябрь!I8+[1]Декабрь!I8</f>
        <v>17521</v>
      </c>
      <c r="L8" s="18">
        <f>'[1]9 месяцев'!K8+[1]Октябрь!K8+[1]Ноябрь!K8+[1]Декабрь!K8</f>
        <v>4729</v>
      </c>
      <c r="M8" s="18">
        <f>'[1]9 месяцев'!L8+[1]Октябрь!L8+[1]Ноябрь!L8+[1]Декабрь!L8</f>
        <v>6764361.6000000015</v>
      </c>
      <c r="N8" s="18">
        <f>'[1]9 месяцев'!M8+[1]Октябрь!M8+[1]Ноябрь!M8+[1]Декабрь!M8</f>
        <v>1105</v>
      </c>
      <c r="O8" s="18">
        <f>'[1]9 месяцев'!N8+[1]Октябрь!N8+[1]Ноябрь!N8+[1]Декабрь!N8</f>
        <v>1580591.9999999998</v>
      </c>
      <c r="P8" s="18">
        <f>'[1]9 месяцев'!O8+[1]Октябрь!O8+[1]Ноябрь!O8+[1]Декабрь!O8</f>
        <v>3732</v>
      </c>
      <c r="Q8" s="18">
        <f>'[1]9 месяцев'!P8+[1]Октябрь!P8+[1]Ноябрь!P8+[1]Декабрь!P8</f>
        <v>5338252.8000000007</v>
      </c>
      <c r="R8" s="18">
        <f>'[1]9 месяцев'!Q8+[1]Октябрь!Q8+[1]Ноябрь!Q8+[1]Декабрь!Q8</f>
        <v>4268</v>
      </c>
      <c r="S8" s="21">
        <f>G8/C8</f>
        <v>1.0501566385686141</v>
      </c>
      <c r="T8" s="21" t="e">
        <f>H8/D8</f>
        <v>#REF!</v>
      </c>
      <c r="U8" s="22">
        <f>I8/E8</f>
        <v>1.0095652173913043</v>
      </c>
      <c r="V8" s="10">
        <f>J8/F8</f>
        <v>1.0052316917791517</v>
      </c>
    </row>
    <row r="9" spans="2:22">
      <c r="B9" s="13" t="s">
        <v>19</v>
      </c>
      <c r="C9" s="18">
        <v>5148</v>
      </c>
      <c r="D9" s="19">
        <f t="shared" si="0"/>
        <v>7363699.2000000002</v>
      </c>
      <c r="E9" s="19"/>
      <c r="F9" s="19"/>
      <c r="G9" s="20">
        <f>I9+K9+L9+N9+P9+R9</f>
        <v>5210</v>
      </c>
      <c r="H9" s="20" t="e">
        <f>J9+#REF!+M9+O9+Q9+#REF!</f>
        <v>#REF!</v>
      </c>
      <c r="I9" s="18">
        <f>'[1]9 месяцев'!G9+[1]Октябрь!G9+[1]Ноябрь!G9+[1]Декабрь!G9</f>
        <v>0</v>
      </c>
      <c r="J9" s="18">
        <f>'[1]9 месяцев'!H9+[1]Октябрь!H9+[1]Ноябрь!H9+[1]Декабрь!H9</f>
        <v>0</v>
      </c>
      <c r="K9" s="18">
        <f>'[1]9 месяцев'!I9+[1]Октябрь!I9+[1]Ноябрь!I9+[1]Декабрь!I9</f>
        <v>3949</v>
      </c>
      <c r="L9" s="18">
        <f>'[1]9 месяцев'!K9+[1]Октябрь!K9+[1]Ноябрь!K9+[1]Декабрь!K9</f>
        <v>806</v>
      </c>
      <c r="M9" s="18">
        <f>'[1]9 месяцев'!L9+[1]Октябрь!L9+[1]Ноябрь!L9+[1]Декабрь!L9</f>
        <v>1152902.4000000001</v>
      </c>
      <c r="N9" s="18">
        <f>'[1]9 месяцев'!M9+[1]Октябрь!M9+[1]Ноябрь!M9+[1]Декабрь!M9</f>
        <v>64</v>
      </c>
      <c r="O9" s="18">
        <f>'[1]9 месяцев'!N9+[1]Октябрь!N9+[1]Ноябрь!N9+[1]Декабрь!N9</f>
        <v>91545.600000000006</v>
      </c>
      <c r="P9" s="18">
        <f>'[1]9 месяцев'!O9+[1]Октябрь!O9+[1]Ноябрь!O9+[1]Декабрь!O9</f>
        <v>119</v>
      </c>
      <c r="Q9" s="18">
        <f>'[1]9 месяцев'!P9+[1]Октябрь!P9+[1]Ноябрь!P9+[1]Декабрь!P9</f>
        <v>170217.59999999998</v>
      </c>
      <c r="R9" s="18">
        <f>'[1]9 месяцев'!Q9+[1]Октябрь!Q9+[1]Ноябрь!Q9+[1]Декабрь!Q9</f>
        <v>272</v>
      </c>
      <c r="S9" s="21">
        <f>G9/C9</f>
        <v>1.0120435120435121</v>
      </c>
      <c r="T9" s="21" t="e">
        <f>H9/D9</f>
        <v>#REF!</v>
      </c>
      <c r="U9" s="22"/>
      <c r="V9" s="10"/>
    </row>
    <row r="10" spans="2:22">
      <c r="B10" s="13" t="s">
        <v>20</v>
      </c>
      <c r="C10" s="18">
        <f>13279-2443</f>
        <v>10836</v>
      </c>
      <c r="D10" s="19">
        <f t="shared" si="0"/>
        <v>15499814.4</v>
      </c>
      <c r="E10" s="19">
        <v>376</v>
      </c>
      <c r="F10" s="19">
        <v>496095.97000000003</v>
      </c>
      <c r="G10" s="20">
        <f>I10+K10+L10+N10+P10+R10</f>
        <v>9838</v>
      </c>
      <c r="H10" s="20" t="e">
        <f>J10+#REF!+M10+O10+Q10+#REF!</f>
        <v>#REF!</v>
      </c>
      <c r="I10" s="18">
        <f>'[1]9 месяцев'!G10+[1]Октябрь!G10+[1]Ноябрь!G10+[1]Декабрь!G10</f>
        <v>375</v>
      </c>
      <c r="J10" s="18">
        <f>'[1]9 месяцев'!H10+[1]Октябрь!H10+[1]Ноябрь!H10+[1]Декабрь!H10</f>
        <v>477526.79999999993</v>
      </c>
      <c r="K10" s="18">
        <f>'[1]9 месяцев'!I10+[1]Октябрь!I10+[1]Ноябрь!I10+[1]Декабрь!I10</f>
        <v>3066</v>
      </c>
      <c r="L10" s="18">
        <f>'[1]9 месяцев'!K10+[1]Октябрь!K10+[1]Ноябрь!K10+[1]Декабрь!K10</f>
        <v>1990</v>
      </c>
      <c r="M10" s="18">
        <f>'[1]9 месяцев'!L10+[1]Октябрь!L10+[1]Ноябрь!L10+[1]Декабрь!L10</f>
        <v>2846496</v>
      </c>
      <c r="N10" s="18">
        <f>'[1]9 месяцев'!M10+[1]Октябрь!M10+[1]Ноябрь!M10+[1]Декабрь!M10</f>
        <v>231</v>
      </c>
      <c r="O10" s="18">
        <f>'[1]9 месяцев'!N10+[1]Октябрь!N10+[1]Ноябрь!N10+[1]Декабрь!N10</f>
        <v>330422.40000000002</v>
      </c>
      <c r="P10" s="18">
        <f>'[1]9 месяцев'!O10+[1]Октябрь!O10+[1]Ноябрь!O10+[1]Декабрь!O10</f>
        <v>2852</v>
      </c>
      <c r="Q10" s="18">
        <f>'[1]9 месяцев'!P10+[1]Октябрь!P10+[1]Ноябрь!P10+[1]Декабрь!P10</f>
        <v>4079500.8</v>
      </c>
      <c r="R10" s="18">
        <f>'[1]9 месяцев'!Q10+[1]Октябрь!Q10+[1]Ноябрь!Q10+[1]Декабрь!Q10</f>
        <v>1324</v>
      </c>
      <c r="S10" s="21">
        <f>G10/C10</f>
        <v>0.90789959394610553</v>
      </c>
      <c r="T10" s="21" t="e">
        <f>H10/D10</f>
        <v>#REF!</v>
      </c>
      <c r="U10" s="22">
        <f>I10/E10</f>
        <v>0.99734042553191493</v>
      </c>
      <c r="V10" s="10">
        <f>J10/F10</f>
        <v>0.96256939962644705</v>
      </c>
    </row>
    <row r="11" spans="2:22">
      <c r="B11" s="13" t="s">
        <v>21</v>
      </c>
      <c r="C11" s="18">
        <v>4109</v>
      </c>
      <c r="D11" s="19">
        <f t="shared" si="0"/>
        <v>5877513.6000000006</v>
      </c>
      <c r="E11" s="19"/>
      <c r="F11" s="19"/>
      <c r="G11" s="20">
        <f>I11+K11+L11+N11+P11+R11</f>
        <v>4295</v>
      </c>
      <c r="H11" s="20" t="e">
        <f>J11+#REF!+M11+O11+Q11+#REF!</f>
        <v>#REF!</v>
      </c>
      <c r="I11" s="18">
        <f>'[1]9 месяцев'!G11+[1]Октябрь!G11+[1]Ноябрь!G11+[1]Декабрь!G11</f>
        <v>0</v>
      </c>
      <c r="J11" s="18">
        <f>'[1]9 месяцев'!H11+[1]Октябрь!H11+[1]Ноябрь!H11+[1]Декабрь!H11</f>
        <v>0</v>
      </c>
      <c r="K11" s="18">
        <f>'[1]9 месяцев'!I11+[1]Октябрь!I11+[1]Ноябрь!I11+[1]Декабрь!I11</f>
        <v>1745</v>
      </c>
      <c r="L11" s="18">
        <f>'[1]9 месяцев'!K11+[1]Октябрь!K11+[1]Ноябрь!K11+[1]Декабрь!K11</f>
        <v>950</v>
      </c>
      <c r="M11" s="18">
        <f>'[1]9 месяцев'!L11+[1]Октябрь!L11+[1]Ноябрь!L11+[1]Декабрь!L11</f>
        <v>1358880</v>
      </c>
      <c r="N11" s="18">
        <f>'[1]9 месяцев'!M11+[1]Октябрь!M11+[1]Ноябрь!M11+[1]Декабрь!M11</f>
        <v>120</v>
      </c>
      <c r="O11" s="18">
        <f>'[1]9 месяцев'!N11+[1]Октябрь!N11+[1]Ноябрь!N11+[1]Декабрь!N11</f>
        <v>171648</v>
      </c>
      <c r="P11" s="18">
        <f>'[1]9 месяцев'!O11+[1]Октябрь!O11+[1]Ноябрь!O11+[1]Декабрь!O11</f>
        <v>693</v>
      </c>
      <c r="Q11" s="18">
        <f>'[1]9 месяцев'!P11+[1]Октябрь!P11+[1]Ноябрь!P11+[1]Декабрь!P11</f>
        <v>991267.2</v>
      </c>
      <c r="R11" s="18">
        <f>'[1]9 месяцев'!Q11+[1]Октябрь!Q11+[1]Ноябрь!Q11+[1]Декабрь!Q11</f>
        <v>787</v>
      </c>
      <c r="S11" s="21">
        <f>G11/C11</f>
        <v>1.0452664881966416</v>
      </c>
      <c r="T11" s="21" t="e">
        <f>H11/D11</f>
        <v>#REF!</v>
      </c>
      <c r="U11" s="22"/>
      <c r="V11" s="10"/>
    </row>
    <row r="12" spans="2:22">
      <c r="B12" s="13" t="s">
        <v>22</v>
      </c>
      <c r="C12" s="18">
        <v>5885</v>
      </c>
      <c r="D12" s="19">
        <f t="shared" si="0"/>
        <v>8417904</v>
      </c>
      <c r="E12" s="19"/>
      <c r="F12" s="19"/>
      <c r="G12" s="20">
        <f>I12+K12+L12+N12+P12+R12</f>
        <v>5274</v>
      </c>
      <c r="H12" s="20" t="e">
        <f>J12+#REF!+M12+O12+Q12+#REF!</f>
        <v>#REF!</v>
      </c>
      <c r="I12" s="18">
        <f>'[1]9 месяцев'!G12+[1]Октябрь!G12+[1]Ноябрь!G12+[1]Декабрь!G12</f>
        <v>0</v>
      </c>
      <c r="J12" s="18">
        <f>'[1]9 месяцев'!H12+[1]Октябрь!H12+[1]Ноябрь!H12+[1]Декабрь!H12</f>
        <v>0</v>
      </c>
      <c r="K12" s="18">
        <f>'[1]9 месяцев'!I12+[1]Октябрь!I12+[1]Ноябрь!I12+[1]Декабрь!I12</f>
        <v>3656</v>
      </c>
      <c r="L12" s="18">
        <f>'[1]9 месяцев'!K12+[1]Октябрь!K12+[1]Ноябрь!K12+[1]Декабрь!K12</f>
        <v>1289</v>
      </c>
      <c r="M12" s="18">
        <f>'[1]9 месяцев'!L12+[1]Октябрь!L12+[1]Ноябрь!L12+[1]Декабрь!L12</f>
        <v>1843785.5999999999</v>
      </c>
      <c r="N12" s="18">
        <f>'[1]9 месяцев'!M12+[1]Октябрь!M12+[1]Ноябрь!M12+[1]Декабрь!M12</f>
        <v>329</v>
      </c>
      <c r="O12" s="18">
        <f>'[1]9 месяцев'!N12+[1]Октябрь!N12+[1]Ноябрь!N12+[1]Декабрь!N12</f>
        <v>470601.6</v>
      </c>
      <c r="P12" s="18">
        <f>'[1]9 месяцев'!O12+[1]Октябрь!O12+[1]Ноябрь!O12+[1]Декабрь!O12</f>
        <v>0</v>
      </c>
      <c r="Q12" s="18">
        <f>'[1]9 месяцев'!P12+[1]Октябрь!P12+[1]Ноябрь!P12+[1]Декабрь!P12</f>
        <v>0</v>
      </c>
      <c r="R12" s="18">
        <f>'[1]9 месяцев'!Q12+[1]Октябрь!Q12+[1]Ноябрь!Q12+[1]Декабрь!Q12</f>
        <v>0</v>
      </c>
      <c r="S12" s="21">
        <f>G12/C12</f>
        <v>0.89617672047578589</v>
      </c>
      <c r="T12" s="21" t="e">
        <f>H12/D12</f>
        <v>#REF!</v>
      </c>
      <c r="U12" s="22"/>
      <c r="V12" s="10"/>
    </row>
    <row r="13" spans="2:22">
      <c r="B13" s="13" t="s">
        <v>23</v>
      </c>
      <c r="C13" s="18">
        <v>4993</v>
      </c>
      <c r="D13" s="19">
        <f t="shared" si="0"/>
        <v>7141987.2000000002</v>
      </c>
      <c r="E13" s="19"/>
      <c r="F13" s="19"/>
      <c r="G13" s="20">
        <f>I13+K13+L13+N13+P13+R13</f>
        <v>4766</v>
      </c>
      <c r="H13" s="20" t="e">
        <f>J13+#REF!+M13+O13+Q13+#REF!</f>
        <v>#REF!</v>
      </c>
      <c r="I13" s="18">
        <f>'[1]9 месяцев'!G13+[1]Октябрь!G13+[1]Ноябрь!G13+[1]Декабрь!G13</f>
        <v>0</v>
      </c>
      <c r="J13" s="18">
        <f>'[1]9 месяцев'!H13+[1]Октябрь!H13+[1]Ноябрь!H13+[1]Декабрь!H13</f>
        <v>0</v>
      </c>
      <c r="K13" s="18">
        <f>'[1]9 месяцев'!I13+[1]Октябрь!I13+[1]Ноябрь!I13+[1]Декабрь!I13</f>
        <v>2785</v>
      </c>
      <c r="L13" s="18">
        <f>'[1]9 месяцев'!K13+[1]Октябрь!K13+[1]Ноябрь!K13+[1]Декабрь!K13</f>
        <v>304</v>
      </c>
      <c r="M13" s="18">
        <f>'[1]9 месяцев'!L13+[1]Октябрь!L13+[1]Ноябрь!L13+[1]Декабрь!L13</f>
        <v>434841.60000000009</v>
      </c>
      <c r="N13" s="18">
        <f>'[1]9 месяцев'!M13+[1]Октябрь!M13+[1]Ноябрь!M13+[1]Декабрь!M13</f>
        <v>190</v>
      </c>
      <c r="O13" s="18">
        <f>'[1]9 месяцев'!N13+[1]Октябрь!N13+[1]Ноябрь!N13+[1]Декабрь!N13</f>
        <v>271776</v>
      </c>
      <c r="P13" s="18">
        <f>'[1]9 месяцев'!O13+[1]Октябрь!O13+[1]Ноябрь!O13+[1]Декабрь!O13</f>
        <v>400</v>
      </c>
      <c r="Q13" s="18">
        <f>'[1]9 месяцев'!P13+[1]Октябрь!P13+[1]Ноябрь!P13+[1]Декабрь!P13</f>
        <v>572160</v>
      </c>
      <c r="R13" s="18">
        <f>'[1]9 месяцев'!Q13+[1]Октябрь!Q13+[1]Ноябрь!Q13+[1]Декабрь!Q13</f>
        <v>1087</v>
      </c>
      <c r="S13" s="21">
        <f>G13/C13</f>
        <v>0.95453635089124778</v>
      </c>
      <c r="T13" s="21" t="e">
        <f>H13/D13</f>
        <v>#REF!</v>
      </c>
      <c r="U13" s="22"/>
      <c r="V13" s="10"/>
    </row>
    <row r="14" spans="2:22">
      <c r="B14" s="13" t="s">
        <v>24</v>
      </c>
      <c r="C14" s="18">
        <f>4215+602</f>
        <v>4817</v>
      </c>
      <c r="D14" s="19">
        <f t="shared" si="0"/>
        <v>6890236.8000000007</v>
      </c>
      <c r="E14" s="19"/>
      <c r="F14" s="19"/>
      <c r="G14" s="20">
        <f>I14+K14+L14+N14+P14+R14</f>
        <v>5578</v>
      </c>
      <c r="H14" s="20" t="e">
        <f>J14+#REF!+M14+O14+Q14+#REF!</f>
        <v>#REF!</v>
      </c>
      <c r="I14" s="18">
        <f>'[1]9 месяцев'!G14+[1]Октябрь!G14+[1]Ноябрь!G14+[1]Декабрь!G14</f>
        <v>0</v>
      </c>
      <c r="J14" s="18">
        <f>'[1]9 месяцев'!H14+[1]Октябрь!H14+[1]Ноябрь!H14+[1]Декабрь!H14</f>
        <v>0</v>
      </c>
      <c r="K14" s="18">
        <f>'[1]9 месяцев'!I14+[1]Октябрь!I14+[1]Ноябрь!I14+[1]Декабрь!I14</f>
        <v>3845</v>
      </c>
      <c r="L14" s="18">
        <f>'[1]9 месяцев'!K14+[1]Октябрь!K14+[1]Ноябрь!K14+[1]Декабрь!K14</f>
        <v>1316</v>
      </c>
      <c r="M14" s="18">
        <f>'[1]9 месяцев'!L14+[1]Октябрь!L14+[1]Ноябрь!L14+[1]Декабрь!L14</f>
        <v>1882406.4</v>
      </c>
      <c r="N14" s="18">
        <f>'[1]9 месяцев'!M14+[1]Октябрь!M14+[1]Ноябрь!M14+[1]Декабрь!M14</f>
        <v>50</v>
      </c>
      <c r="O14" s="18">
        <f>'[1]9 месяцев'!N14+[1]Октябрь!N14+[1]Ноябрь!N14+[1]Декабрь!N14</f>
        <v>71520</v>
      </c>
      <c r="P14" s="18">
        <f>'[1]9 месяцев'!O14+[1]Октябрь!O14+[1]Ноябрь!O14+[1]Декабрь!O14</f>
        <v>212</v>
      </c>
      <c r="Q14" s="18">
        <f>'[1]9 месяцев'!P14+[1]Октябрь!P14+[1]Ноябрь!P14+[1]Декабрь!P14</f>
        <v>303244.79999999999</v>
      </c>
      <c r="R14" s="18">
        <f>'[1]9 месяцев'!Q14+[1]Октябрь!Q14+[1]Ноябрь!Q14+[1]Декабрь!Q14</f>
        <v>155</v>
      </c>
      <c r="S14" s="21">
        <f>G14/C14</f>
        <v>1.1579821465642517</v>
      </c>
      <c r="T14" s="21" t="e">
        <f>H14/D14</f>
        <v>#REF!</v>
      </c>
      <c r="U14" s="22"/>
      <c r="V14" s="10"/>
    </row>
    <row r="15" spans="2:22" ht="13.5" customHeight="1">
      <c r="B15" s="13" t="s">
        <v>25</v>
      </c>
      <c r="C15" s="18">
        <v>7628</v>
      </c>
      <c r="D15" s="19">
        <f t="shared" si="0"/>
        <v>10911091.200000001</v>
      </c>
      <c r="E15" s="19"/>
      <c r="F15" s="19"/>
      <c r="G15" s="20">
        <f>I15+K15+L15+N15+P15+R15</f>
        <v>7659</v>
      </c>
      <c r="H15" s="20" t="e">
        <f>J15+#REF!+M15+O15+Q15+#REF!</f>
        <v>#REF!</v>
      </c>
      <c r="I15" s="18">
        <f>'[1]9 месяцев'!G15+[1]Октябрь!G15+[1]Ноябрь!G15+[1]Декабрь!G15</f>
        <v>0</v>
      </c>
      <c r="J15" s="18">
        <f>'[1]9 месяцев'!H15+[1]Октябрь!H15+[1]Ноябрь!H15+[1]Декабрь!H15</f>
        <v>0</v>
      </c>
      <c r="K15" s="18">
        <f>'[1]9 месяцев'!I15+[1]Октябрь!I15+[1]Ноябрь!I15+[1]Декабрь!I15</f>
        <v>5496</v>
      </c>
      <c r="L15" s="18">
        <f>'[1]9 месяцев'!K15+[1]Октябрь!K15+[1]Ноябрь!K15+[1]Декабрь!K15</f>
        <v>54</v>
      </c>
      <c r="M15" s="18">
        <f>'[1]9 месяцев'!L15+[1]Октябрь!L15+[1]Ноябрь!L15+[1]Декабрь!L15</f>
        <v>77241.600000000006</v>
      </c>
      <c r="N15" s="18">
        <f>'[1]9 месяцев'!M15+[1]Октябрь!M15+[1]Ноябрь!M15+[1]Декабрь!M15</f>
        <v>176</v>
      </c>
      <c r="O15" s="18">
        <f>'[1]9 месяцев'!N15+[1]Октябрь!N15+[1]Ноябрь!N15+[1]Декабрь!N15</f>
        <v>251750.40000000002</v>
      </c>
      <c r="P15" s="18">
        <f>'[1]9 месяцев'!O15+[1]Октябрь!O15+[1]Ноябрь!O15+[1]Декабрь!O15</f>
        <v>997</v>
      </c>
      <c r="Q15" s="18">
        <f>'[1]9 месяцев'!P15+[1]Октябрь!P15+[1]Ноябрь!P15+[1]Декабрь!P15</f>
        <v>1426108.8</v>
      </c>
      <c r="R15" s="18">
        <f>'[1]9 месяцев'!Q15+[1]Октябрь!Q15+[1]Ноябрь!Q15+[1]Декабрь!Q15</f>
        <v>936</v>
      </c>
      <c r="S15" s="21">
        <f>G15/C15</f>
        <v>1.0040639748295752</v>
      </c>
      <c r="T15" s="21" t="e">
        <f>H15/D15</f>
        <v>#REF!</v>
      </c>
      <c r="U15" s="22"/>
      <c r="V15" s="10"/>
    </row>
    <row r="16" spans="2:22">
      <c r="B16" s="13" t="s">
        <v>26</v>
      </c>
      <c r="C16" s="18">
        <v>2173</v>
      </c>
      <c r="D16" s="19">
        <f t="shared" si="0"/>
        <v>3108259.2</v>
      </c>
      <c r="E16" s="19"/>
      <c r="F16" s="19"/>
      <c r="G16" s="20">
        <f>I16+K16+L16+N16+P16+R16</f>
        <v>2173</v>
      </c>
      <c r="H16" s="20" t="e">
        <f>J16+#REF!+M16+O16+Q16+#REF!</f>
        <v>#REF!</v>
      </c>
      <c r="I16" s="18">
        <f>'[1]9 месяцев'!G16+[1]Октябрь!G16+[1]Ноябрь!G16+[1]Декабрь!G16</f>
        <v>0</v>
      </c>
      <c r="J16" s="18">
        <f>'[1]9 месяцев'!H16+[1]Октябрь!H16+[1]Ноябрь!H16+[1]Декабрь!H16</f>
        <v>0</v>
      </c>
      <c r="K16" s="18">
        <f>'[1]9 месяцев'!I16+[1]Октябрь!I16+[1]Ноябрь!I16+[1]Декабрь!I16</f>
        <v>940</v>
      </c>
      <c r="L16" s="18">
        <f>'[1]9 месяцев'!K16+[1]Октябрь!K16+[1]Ноябрь!K16+[1]Декабрь!K16</f>
        <v>259</v>
      </c>
      <c r="M16" s="18">
        <f>'[1]9 месяцев'!L16+[1]Октябрь!L16+[1]Ноябрь!L16+[1]Декабрь!L16</f>
        <v>370473.6</v>
      </c>
      <c r="N16" s="18">
        <f>'[1]9 месяцев'!M16+[1]Октябрь!M16+[1]Ноябрь!M16+[1]Декабрь!M16</f>
        <v>150</v>
      </c>
      <c r="O16" s="18">
        <f>'[1]9 месяцев'!N16+[1]Октябрь!N16+[1]Ноябрь!N16+[1]Декабрь!N16</f>
        <v>214560</v>
      </c>
      <c r="P16" s="18">
        <f>'[1]9 месяцев'!O16+[1]Октябрь!O16+[1]Ноябрь!O16+[1]Декабрь!O16</f>
        <v>403</v>
      </c>
      <c r="Q16" s="18">
        <f>'[1]9 месяцев'!P16+[1]Октябрь!P16+[1]Ноябрь!P16+[1]Декабрь!P16</f>
        <v>576451.20000000007</v>
      </c>
      <c r="R16" s="18">
        <f>'[1]9 месяцев'!Q16+[1]Октябрь!Q16+[1]Ноябрь!Q16+[1]Декабрь!Q16</f>
        <v>421</v>
      </c>
      <c r="S16" s="21">
        <f>G16/C16</f>
        <v>1</v>
      </c>
      <c r="T16" s="21" t="e">
        <f>H16/D16</f>
        <v>#REF!</v>
      </c>
      <c r="U16" s="22"/>
      <c r="V16" s="10"/>
    </row>
    <row r="17" spans="2:22">
      <c r="B17" s="13" t="s">
        <v>27</v>
      </c>
      <c r="C17" s="18">
        <v>6702</v>
      </c>
      <c r="D17" s="19">
        <f t="shared" si="0"/>
        <v>9586540.8000000007</v>
      </c>
      <c r="E17" s="19">
        <v>700</v>
      </c>
      <c r="F17" s="19">
        <v>894703.42000000016</v>
      </c>
      <c r="G17" s="20">
        <f>I17+K17+L17+N17+P17+R17</f>
        <v>8181</v>
      </c>
      <c r="H17" s="20" t="e">
        <f>J17+#REF!+M17+O17+Q17+#REF!</f>
        <v>#REF!</v>
      </c>
      <c r="I17" s="18">
        <f>'[1]9 месяцев'!G17+[1]Октябрь!G17+[1]Ноябрь!G17+[1]Декабрь!G17</f>
        <v>700</v>
      </c>
      <c r="J17" s="18">
        <f>'[1]9 месяцев'!H17+[1]Октябрь!H17+[1]Ноябрь!H17+[1]Декабрь!H17</f>
        <v>890509.66</v>
      </c>
      <c r="K17" s="18">
        <f>'[1]9 месяцев'!I17+[1]Октябрь!I17+[1]Ноябрь!I17+[1]Декабрь!I17</f>
        <v>4006</v>
      </c>
      <c r="L17" s="18">
        <f>'[1]9 месяцев'!K17+[1]Октябрь!K17+[1]Ноябрь!K17+[1]Декабрь!K17</f>
        <v>2305</v>
      </c>
      <c r="M17" s="18">
        <f>'[1]9 месяцев'!L17+[1]Октябрь!L17+[1]Ноябрь!L17+[1]Декабрь!L17</f>
        <v>3297072</v>
      </c>
      <c r="N17" s="18">
        <f>'[1]9 месяцев'!M17+[1]Октябрь!M17+[1]Ноябрь!M17+[1]Декабрь!M17</f>
        <v>268</v>
      </c>
      <c r="O17" s="18">
        <f>'[1]9 месяцев'!N17+[1]Октябрь!N17+[1]Ноябрь!N17+[1]Декабрь!N17</f>
        <v>383347.20000000001</v>
      </c>
      <c r="P17" s="18">
        <f>'[1]9 месяцев'!O17+[1]Октябрь!O17+[1]Ноябрь!O17+[1]Декабрь!O17</f>
        <v>502</v>
      </c>
      <c r="Q17" s="18">
        <f>'[1]9 месяцев'!P17+[1]Октябрь!P17+[1]Ноябрь!P17+[1]Декабрь!P17</f>
        <v>718060.8</v>
      </c>
      <c r="R17" s="18">
        <f>'[1]9 месяцев'!Q17+[1]Октябрь!Q17+[1]Ноябрь!Q17+[1]Декабрь!Q17</f>
        <v>400</v>
      </c>
      <c r="S17" s="21">
        <f>G17/C17</f>
        <v>1.220680393912265</v>
      </c>
      <c r="T17" s="21" t="e">
        <f>H17/D17</f>
        <v>#REF!</v>
      </c>
      <c r="U17" s="22">
        <f>I17/E17</f>
        <v>1</v>
      </c>
      <c r="V17" s="10">
        <f>J17/F17</f>
        <v>0.99531268137993689</v>
      </c>
    </row>
    <row r="18" spans="2:22">
      <c r="B18" s="13" t="s">
        <v>28</v>
      </c>
      <c r="C18" s="18">
        <v>2953</v>
      </c>
      <c r="D18" s="19">
        <f t="shared" si="0"/>
        <v>4223971.2</v>
      </c>
      <c r="E18" s="19"/>
      <c r="F18" s="19"/>
      <c r="G18" s="20">
        <f>I18+K18+L18+N18+P18+R18</f>
        <v>153</v>
      </c>
      <c r="H18" s="20" t="e">
        <f>J18+#REF!+M18+O18+Q18+#REF!</f>
        <v>#REF!</v>
      </c>
      <c r="I18" s="18">
        <f>'[1]9 месяцев'!G18+[1]Октябрь!G18+[1]Ноябрь!G18+[1]Декабрь!G18</f>
        <v>0</v>
      </c>
      <c r="J18" s="18">
        <f>'[1]9 месяцев'!H18+[1]Октябрь!H18+[1]Ноябрь!H18+[1]Декабрь!H18</f>
        <v>0</v>
      </c>
      <c r="K18" s="18">
        <f>'[1]9 месяцев'!I18+[1]Октябрь!I18+[1]Ноябрь!I18+[1]Декабрь!I18</f>
        <v>136</v>
      </c>
      <c r="L18" s="18">
        <f>'[1]9 месяцев'!K18+[1]Октябрь!K18+[1]Ноябрь!K18+[1]Декабрь!K18</f>
        <v>0</v>
      </c>
      <c r="M18" s="18">
        <f>'[1]9 месяцев'!L18+[1]Октябрь!L18+[1]Ноябрь!L18+[1]Декабрь!L18</f>
        <v>0</v>
      </c>
      <c r="N18" s="18">
        <f>'[1]9 месяцев'!M18+[1]Октябрь!M18+[1]Ноябрь!M18+[1]Декабрь!M18</f>
        <v>17</v>
      </c>
      <c r="O18" s="18">
        <f>'[1]9 месяцев'!N18+[1]Октябрь!N18+[1]Ноябрь!N18+[1]Декабрь!N18</f>
        <v>24316.800000000003</v>
      </c>
      <c r="P18" s="18">
        <f>'[1]9 месяцев'!O18+[1]Октябрь!O18+[1]Ноябрь!O18+[1]Декабрь!O18</f>
        <v>0</v>
      </c>
      <c r="Q18" s="18">
        <f>'[1]9 месяцев'!P18+[1]Октябрь!P18+[1]Ноябрь!P18+[1]Декабрь!P18</f>
        <v>0</v>
      </c>
      <c r="R18" s="18">
        <f>'[1]9 месяцев'!Q18+[1]Октябрь!Q18+[1]Ноябрь!Q18+[1]Декабрь!Q18</f>
        <v>0</v>
      </c>
      <c r="S18" s="21">
        <f>G18/C18</f>
        <v>5.1811716898069758E-2</v>
      </c>
      <c r="T18" s="21" t="e">
        <f>H18/D18</f>
        <v>#REF!</v>
      </c>
      <c r="U18" s="22"/>
      <c r="V18" s="10"/>
    </row>
    <row r="19" spans="2:22">
      <c r="B19" s="13" t="s">
        <v>29</v>
      </c>
      <c r="C19" s="18">
        <v>7626</v>
      </c>
      <c r="D19" s="19">
        <f t="shared" si="0"/>
        <v>10908230.4</v>
      </c>
      <c r="E19" s="19"/>
      <c r="F19" s="19"/>
      <c r="G19" s="20">
        <f>I19+K19+L19+N19+P19+R19</f>
        <v>8158</v>
      </c>
      <c r="H19" s="20" t="e">
        <f>J19+#REF!+M19+O19+Q19+#REF!</f>
        <v>#REF!</v>
      </c>
      <c r="I19" s="18">
        <f>'[1]9 месяцев'!G19+[1]Октябрь!G19+[1]Ноябрь!G19+[1]Декабрь!G19</f>
        <v>0</v>
      </c>
      <c r="J19" s="18">
        <f>'[1]9 месяцев'!H19+[1]Октябрь!H19+[1]Ноябрь!H19+[1]Декабрь!H19</f>
        <v>0</v>
      </c>
      <c r="K19" s="18">
        <f>'[1]9 месяцев'!I19+[1]Октябрь!I19+[1]Ноябрь!I19+[1]Декабрь!I19</f>
        <v>4503</v>
      </c>
      <c r="L19" s="18">
        <f>'[1]9 месяцев'!K19+[1]Октябрь!K19+[1]Ноябрь!K19+[1]Декабрь!K19</f>
        <v>1653</v>
      </c>
      <c r="M19" s="18">
        <f>'[1]9 месяцев'!L19+[1]Октябрь!L19+[1]Ноябрь!L19+[1]Декабрь!L19</f>
        <v>2364451.2000000002</v>
      </c>
      <c r="N19" s="18">
        <f>'[1]9 месяцев'!M19+[1]Октябрь!M19+[1]Ноябрь!M19+[1]Декабрь!M19</f>
        <v>266</v>
      </c>
      <c r="O19" s="18">
        <f>'[1]9 месяцев'!N19+[1]Октябрь!N19+[1]Ноябрь!N19+[1]Декабрь!N19</f>
        <v>380486.39999999997</v>
      </c>
      <c r="P19" s="18">
        <f>'[1]9 месяцев'!O19+[1]Октябрь!O19+[1]Ноябрь!O19+[1]Декабрь!O19</f>
        <v>616</v>
      </c>
      <c r="Q19" s="18">
        <f>'[1]9 месяцев'!P19+[1]Октябрь!P19+[1]Ноябрь!P19+[1]Декабрь!P19</f>
        <v>881126.39999999991</v>
      </c>
      <c r="R19" s="18">
        <f>'[1]9 месяцев'!Q19+[1]Октябрь!Q19+[1]Ноябрь!Q19+[1]Декабрь!Q19</f>
        <v>1120</v>
      </c>
      <c r="S19" s="21">
        <f>G19/C19</f>
        <v>1.0697613427747181</v>
      </c>
      <c r="T19" s="21" t="e">
        <f>H19/D19</f>
        <v>#REF!</v>
      </c>
      <c r="U19" s="22"/>
      <c r="V19" s="10"/>
    </row>
    <row r="20" spans="2:22">
      <c r="B20" s="13" t="s">
        <v>30</v>
      </c>
      <c r="C20" s="18">
        <v>5333</v>
      </c>
      <c r="D20" s="19">
        <f t="shared" si="0"/>
        <v>7628323.2000000002</v>
      </c>
      <c r="E20" s="19"/>
      <c r="F20" s="19"/>
      <c r="G20" s="20">
        <f>I20+K20+L20+N20+P20+R20</f>
        <v>5395</v>
      </c>
      <c r="H20" s="20" t="e">
        <f>J20+#REF!+M20+O20+Q20+#REF!</f>
        <v>#REF!</v>
      </c>
      <c r="I20" s="18">
        <f>'[1]9 месяцев'!G20+[1]Октябрь!G20+[1]Ноябрь!G20+[1]Декабрь!G20</f>
        <v>0</v>
      </c>
      <c r="J20" s="18">
        <f>'[1]9 месяцев'!H20+[1]Октябрь!H20+[1]Ноябрь!H20+[1]Декабрь!H20</f>
        <v>0</v>
      </c>
      <c r="K20" s="18">
        <f>'[1]9 месяцев'!I20+[1]Октябрь!I20+[1]Ноябрь!I20+[1]Декабрь!I20</f>
        <v>2551</v>
      </c>
      <c r="L20" s="18">
        <f>'[1]9 месяцев'!K20+[1]Октябрь!K20+[1]Ноябрь!K20+[1]Декабрь!K20</f>
        <v>577</v>
      </c>
      <c r="M20" s="18">
        <f>'[1]9 месяцев'!L20+[1]Октябрь!L20+[1]Ноябрь!L20+[1]Декабрь!L20</f>
        <v>825340.79999999993</v>
      </c>
      <c r="N20" s="18">
        <f>'[1]9 месяцев'!M20+[1]Октябрь!M20+[1]Ноябрь!M20+[1]Декабрь!M20</f>
        <v>144</v>
      </c>
      <c r="O20" s="18">
        <f>'[1]9 месяцев'!N20+[1]Октябрь!N20+[1]Ноябрь!N20+[1]Декабрь!N20</f>
        <v>205977.59999999998</v>
      </c>
      <c r="P20" s="18">
        <f>'[1]9 месяцев'!O20+[1]Октябрь!O20+[1]Ноябрь!O20+[1]Декабрь!O20</f>
        <v>892</v>
      </c>
      <c r="Q20" s="18">
        <f>'[1]9 месяцев'!P20+[1]Октябрь!P20+[1]Ноябрь!P20+[1]Декабрь!P20</f>
        <v>1275916.8</v>
      </c>
      <c r="R20" s="18">
        <f>'[1]9 месяцев'!Q20+[1]Октябрь!Q20+[1]Ноябрь!Q20+[1]Декабрь!Q20</f>
        <v>1231</v>
      </c>
      <c r="S20" s="21">
        <f>G20/C20</f>
        <v>1.0116257266079129</v>
      </c>
      <c r="T20" s="21" t="e">
        <f>H20/D20</f>
        <v>#REF!</v>
      </c>
      <c r="U20" s="22"/>
      <c r="V20" s="10"/>
    </row>
    <row r="21" spans="2:22">
      <c r="B21" s="13" t="s">
        <v>31</v>
      </c>
      <c r="C21" s="18">
        <v>6483</v>
      </c>
      <c r="D21" s="19">
        <f t="shared" si="0"/>
        <v>9273283.2000000011</v>
      </c>
      <c r="E21" s="19"/>
      <c r="F21" s="19"/>
      <c r="G21" s="20">
        <f>I21+K21+L21+N21+P21+R21</f>
        <v>5872</v>
      </c>
      <c r="H21" s="20" t="e">
        <f>J21+#REF!+M21+O21+Q21+#REF!</f>
        <v>#REF!</v>
      </c>
      <c r="I21" s="18">
        <f>'[1]9 месяцев'!G21+[1]Октябрь!G21+[1]Ноябрь!G21+[1]Декабрь!G21</f>
        <v>0</v>
      </c>
      <c r="J21" s="18">
        <f>'[1]9 месяцев'!H21+[1]Октябрь!H21+[1]Ноябрь!H21+[1]Декабрь!H21</f>
        <v>0</v>
      </c>
      <c r="K21" s="18">
        <f>'[1]9 месяцев'!I21+[1]Октябрь!I21+[1]Ноябрь!I21+[1]Декабрь!I21</f>
        <v>4784</v>
      </c>
      <c r="L21" s="18">
        <f>'[1]9 месяцев'!K21+[1]Октябрь!K21+[1]Ноябрь!K21+[1]Декабрь!K21</f>
        <v>376</v>
      </c>
      <c r="M21" s="18">
        <f>'[1]9 месяцев'!L21+[1]Октябрь!L21+[1]Ноябрь!L21+[1]Декабрь!L21</f>
        <v>537830.39999999991</v>
      </c>
      <c r="N21" s="18">
        <f>'[1]9 месяцев'!M21+[1]Октябрь!M21+[1]Ноябрь!M21+[1]Декабрь!M21</f>
        <v>120</v>
      </c>
      <c r="O21" s="18">
        <f>'[1]9 месяцев'!N21+[1]Октябрь!N21+[1]Ноябрь!N21+[1]Декабрь!N21</f>
        <v>171648</v>
      </c>
      <c r="P21" s="18">
        <f>'[1]9 месяцев'!O21+[1]Октябрь!O21+[1]Ноябрь!O21+[1]Декабрь!O21</f>
        <v>335</v>
      </c>
      <c r="Q21" s="18">
        <f>'[1]9 месяцев'!P21+[1]Октябрь!P21+[1]Ноябрь!P21+[1]Декабрь!P21</f>
        <v>479184</v>
      </c>
      <c r="R21" s="18">
        <f>'[1]9 месяцев'!Q21+[1]Октябрь!Q21+[1]Ноябрь!Q21+[1]Декабрь!Q21</f>
        <v>257</v>
      </c>
      <c r="S21" s="21">
        <f>G21/C21</f>
        <v>0.9057535091778498</v>
      </c>
      <c r="T21" s="21" t="e">
        <f>H21/D21</f>
        <v>#REF!</v>
      </c>
      <c r="U21" s="22"/>
      <c r="V21" s="10"/>
    </row>
    <row r="22" spans="2:22">
      <c r="B22" s="13" t="s">
        <v>32</v>
      </c>
      <c r="C22" s="18">
        <v>4714</v>
      </c>
      <c r="D22" s="19">
        <f t="shared" si="0"/>
        <v>6742905.6000000006</v>
      </c>
      <c r="E22" s="19"/>
      <c r="F22" s="19"/>
      <c r="G22" s="20">
        <f>I22+K22+L22+N22+P22+R22</f>
        <v>4113</v>
      </c>
      <c r="H22" s="20" t="e">
        <f>J22+#REF!+M22+O22+Q22+#REF!</f>
        <v>#REF!</v>
      </c>
      <c r="I22" s="18">
        <f>'[1]9 месяцев'!G22+[1]Октябрь!G22+[1]Ноябрь!G22+[1]Декабрь!G22</f>
        <v>0</v>
      </c>
      <c r="J22" s="18">
        <f>'[1]9 месяцев'!H22+[1]Октябрь!H22+[1]Ноябрь!H22+[1]Декабрь!H22</f>
        <v>0</v>
      </c>
      <c r="K22" s="18">
        <f>'[1]9 месяцев'!I22+[1]Октябрь!I22+[1]Ноябрь!I22+[1]Декабрь!I22</f>
        <v>2647</v>
      </c>
      <c r="L22" s="18">
        <f>'[1]9 месяцев'!K22+[1]Октябрь!K22+[1]Ноябрь!K22+[1]Декабрь!K22</f>
        <v>554</v>
      </c>
      <c r="M22" s="18">
        <f>'[1]9 месяцев'!L22+[1]Октябрь!L22+[1]Ноябрь!L22+[1]Декабрь!L22</f>
        <v>792441.6</v>
      </c>
      <c r="N22" s="18">
        <f>'[1]9 месяцев'!M22+[1]Октябрь!M22+[1]Ноябрь!M22+[1]Декабрь!M22</f>
        <v>104</v>
      </c>
      <c r="O22" s="18">
        <f>'[1]9 месяцев'!N22+[1]Октябрь!N22+[1]Ноябрь!N22+[1]Декабрь!N22</f>
        <v>148761.60000000001</v>
      </c>
      <c r="P22" s="18">
        <f>'[1]9 месяцев'!O22+[1]Октябрь!O22+[1]Ноябрь!O22+[1]Декабрь!O22</f>
        <v>288</v>
      </c>
      <c r="Q22" s="18">
        <f>'[1]9 месяцев'!P22+[1]Октябрь!P22+[1]Ноябрь!P22+[1]Декабрь!P22</f>
        <v>411955.20000000001</v>
      </c>
      <c r="R22" s="18">
        <f>'[1]9 месяцев'!Q22+[1]Октябрь!Q22+[1]Ноябрь!Q22+[1]Декабрь!Q22</f>
        <v>520</v>
      </c>
      <c r="S22" s="21">
        <f>G22/C22</f>
        <v>0.87250742469240561</v>
      </c>
      <c r="T22" s="21" t="e">
        <f>H22/D22</f>
        <v>#REF!</v>
      </c>
      <c r="U22" s="22"/>
      <c r="V22" s="10"/>
    </row>
    <row r="23" spans="2:22">
      <c r="B23" s="13" t="s">
        <v>33</v>
      </c>
      <c r="C23" s="18">
        <v>6004</v>
      </c>
      <c r="D23" s="19">
        <f t="shared" si="0"/>
        <v>8588121.5999999996</v>
      </c>
      <c r="E23" s="19"/>
      <c r="F23" s="19"/>
      <c r="G23" s="20">
        <f>I23+K23+L23+N23+P23+R23</f>
        <v>6394</v>
      </c>
      <c r="H23" s="20" t="e">
        <f>J23+#REF!+M23+O23+Q23+#REF!</f>
        <v>#REF!</v>
      </c>
      <c r="I23" s="18">
        <f>'[1]9 месяцев'!G23+[1]Октябрь!G23+[1]Ноябрь!G23+[1]Декабрь!G23</f>
        <v>0</v>
      </c>
      <c r="J23" s="18">
        <f>'[1]9 месяцев'!H23+[1]Октябрь!H23+[1]Ноябрь!H23+[1]Декабрь!H23</f>
        <v>0</v>
      </c>
      <c r="K23" s="18">
        <f>'[1]9 месяцев'!I23+[1]Октябрь!I23+[1]Ноябрь!I23+[1]Декабрь!I23</f>
        <v>3228</v>
      </c>
      <c r="L23" s="18">
        <f>'[1]9 месяцев'!K23+[1]Октябрь!K23+[1]Ноябрь!K23+[1]Декабрь!K23</f>
        <v>804</v>
      </c>
      <c r="M23" s="18">
        <f>'[1]9 месяцев'!L23+[1]Октябрь!L23+[1]Ноябрь!L23+[1]Декабрь!L23</f>
        <v>1150041.6000000003</v>
      </c>
      <c r="N23" s="18">
        <f>'[1]9 месяцев'!M23+[1]Октябрь!M23+[1]Ноябрь!M23+[1]Декабрь!M23</f>
        <v>55</v>
      </c>
      <c r="O23" s="18">
        <f>'[1]9 месяцев'!N23+[1]Октябрь!N23+[1]Ноябрь!N23+[1]Декабрь!N23</f>
        <v>78672</v>
      </c>
      <c r="P23" s="18">
        <f>'[1]9 месяцев'!O23+[1]Октябрь!O23+[1]Ноябрь!O23+[1]Декабрь!O23</f>
        <v>1183</v>
      </c>
      <c r="Q23" s="18">
        <f>'[1]9 месяцев'!P23+[1]Октябрь!P23+[1]Ноябрь!P23+[1]Декабрь!P23</f>
        <v>1692163.2</v>
      </c>
      <c r="R23" s="18">
        <f>'[1]9 месяцев'!Q23+[1]Октябрь!Q23+[1]Ноябрь!Q23+[1]Декабрь!Q23</f>
        <v>1124</v>
      </c>
      <c r="S23" s="21">
        <f>G23/C23</f>
        <v>1.0649566955363092</v>
      </c>
      <c r="T23" s="21" t="e">
        <f>H23/D23</f>
        <v>#REF!</v>
      </c>
      <c r="U23" s="22"/>
      <c r="V23" s="10"/>
    </row>
    <row r="24" spans="2:22">
      <c r="B24" s="13" t="s">
        <v>34</v>
      </c>
      <c r="C24" s="18">
        <v>14711</v>
      </c>
      <c r="D24" s="19">
        <f t="shared" si="0"/>
        <v>21042614.400000002</v>
      </c>
      <c r="E24" s="19"/>
      <c r="F24" s="19"/>
      <c r="G24" s="20">
        <f>I24+K24+L24+N24+P24+R24</f>
        <v>13466</v>
      </c>
      <c r="H24" s="20" t="e">
        <f>J24+#REF!+M24+O24+Q24+#REF!</f>
        <v>#REF!</v>
      </c>
      <c r="I24" s="18">
        <f>'[1]9 месяцев'!G24+[1]Октябрь!G24+[1]Ноябрь!G24+[1]Декабрь!G24</f>
        <v>0</v>
      </c>
      <c r="J24" s="18">
        <f>'[1]9 месяцев'!H24+[1]Октябрь!H24+[1]Ноябрь!H24+[1]Декабрь!H24</f>
        <v>0</v>
      </c>
      <c r="K24" s="18">
        <f>'[1]9 месяцев'!I24+[1]Октябрь!I24+[1]Ноябрь!I24+[1]Декабрь!I24</f>
        <v>8130</v>
      </c>
      <c r="L24" s="18">
        <f>'[1]9 месяцев'!K24+[1]Октябрь!K24+[1]Ноябрь!K24+[1]Декабрь!K24</f>
        <v>1535</v>
      </c>
      <c r="M24" s="23">
        <f>'[1]9 месяцев'!L24+[1]Октябрь!L24+[1]Ноябрь!L24+[1]Декабрь!L24</f>
        <v>2195664</v>
      </c>
      <c r="N24" s="18">
        <f>'[1]9 месяцев'!M24+[1]Октябрь!M24+[1]Ноябрь!M24+[1]Декабрь!M24</f>
        <v>577</v>
      </c>
      <c r="O24" s="18">
        <f>'[1]9 месяцев'!N24+[1]Октябрь!N24+[1]Ноябрь!N24+[1]Декабрь!N24</f>
        <v>825340.8</v>
      </c>
      <c r="P24" s="18">
        <f>'[1]9 месяцев'!O24+[1]Октябрь!O24+[1]Ноябрь!O24+[1]Декабрь!O24</f>
        <v>2392</v>
      </c>
      <c r="Q24" s="18">
        <f>'[1]9 месяцев'!P24+[1]Октябрь!P24+[1]Ноябрь!P24+[1]Декабрь!P24</f>
        <v>3421516.8</v>
      </c>
      <c r="R24" s="18">
        <f>'[1]9 месяцев'!Q24+[1]Октябрь!Q24+[1]Ноябрь!Q24+[1]Декабрь!Q24</f>
        <v>832</v>
      </c>
      <c r="S24" s="21">
        <f>G24/C24</f>
        <v>0.91536945143090209</v>
      </c>
      <c r="T24" s="21" t="e">
        <f>H24/D24</f>
        <v>#REF!</v>
      </c>
      <c r="U24" s="22"/>
      <c r="V24" s="10"/>
    </row>
    <row r="25" spans="2:22">
      <c r="B25" s="13" t="s">
        <v>35</v>
      </c>
      <c r="C25" s="18">
        <v>1822</v>
      </c>
      <c r="D25" s="19">
        <f t="shared" si="0"/>
        <v>2606188.8000000003</v>
      </c>
      <c r="E25" s="19"/>
      <c r="F25" s="19"/>
      <c r="G25" s="20">
        <f>I25+K25+L25+N25+P25+R25</f>
        <v>1526</v>
      </c>
      <c r="H25" s="20" t="e">
        <f>J25+#REF!+M25+O25+Q25+#REF!</f>
        <v>#REF!</v>
      </c>
      <c r="I25" s="18">
        <f>'[1]9 месяцев'!G25+[1]Октябрь!G25+[1]Ноябрь!G25+[1]Декабрь!G25</f>
        <v>0</v>
      </c>
      <c r="J25" s="18">
        <f>'[1]9 месяцев'!H25+[1]Октябрь!H25+[1]Ноябрь!H25+[1]Декабрь!H25</f>
        <v>0</v>
      </c>
      <c r="K25" s="18">
        <f>'[1]9 месяцев'!I25+[1]Октябрь!I25+[1]Ноябрь!I25+[1]Декабрь!I25</f>
        <v>658</v>
      </c>
      <c r="L25" s="18">
        <f>'[1]9 месяцев'!K25+[1]Октябрь!K25+[1]Ноябрь!K25+[1]Декабрь!K25</f>
        <v>518</v>
      </c>
      <c r="M25" s="18">
        <f>'[1]9 месяцев'!L25+[1]Октябрь!L25+[1]Ноябрь!L25+[1]Декабрь!L25</f>
        <v>740947.2</v>
      </c>
      <c r="N25" s="18">
        <f>'[1]9 месяцев'!M25+[1]Октябрь!M25+[1]Ноябрь!M25+[1]Декабрь!M25</f>
        <v>39</v>
      </c>
      <c r="O25" s="18">
        <f>'[1]9 месяцев'!N25+[1]Октябрь!N25+[1]Ноябрь!N25+[1]Декабрь!N25</f>
        <v>55785.600000000006</v>
      </c>
      <c r="P25" s="18">
        <f>'[1]9 месяцев'!O25+[1]Октябрь!O25+[1]Ноябрь!O25+[1]Декабрь!O25</f>
        <v>215</v>
      </c>
      <c r="Q25" s="18">
        <f>'[1]9 месяцев'!P25+[1]Октябрь!P25+[1]Ноябрь!P25+[1]Декабрь!P25</f>
        <v>307536</v>
      </c>
      <c r="R25" s="18">
        <f>'[1]9 месяцев'!Q25+[1]Октябрь!Q25+[1]Ноябрь!Q25+[1]Декабрь!Q25</f>
        <v>96</v>
      </c>
      <c r="S25" s="21">
        <f>G25/C25</f>
        <v>0.8375411635565313</v>
      </c>
      <c r="T25" s="21" t="e">
        <f>H25/D25</f>
        <v>#REF!</v>
      </c>
      <c r="U25" s="22"/>
      <c r="V25" s="10"/>
    </row>
    <row r="26" spans="2:22">
      <c r="B26" s="13" t="s">
        <v>36</v>
      </c>
      <c r="C26" s="18">
        <f>10543+1395+1327</f>
        <v>13265</v>
      </c>
      <c r="D26" s="24">
        <f t="shared" si="0"/>
        <v>18974256</v>
      </c>
      <c r="E26" s="19">
        <v>900</v>
      </c>
      <c r="F26" s="19">
        <v>1169916.33</v>
      </c>
      <c r="G26" s="20">
        <f>I26+K26+L26+N26+P26+R26</f>
        <v>13745</v>
      </c>
      <c r="H26" s="20" t="e">
        <f>J26+#REF!+M26+O26+Q26+#REF!</f>
        <v>#REF!</v>
      </c>
      <c r="I26" s="18">
        <f>'[1]9 месяцев'!G26+[1]Октябрь!G26+[1]Ноябрь!G26+[1]Декабрь!G26</f>
        <v>900</v>
      </c>
      <c r="J26" s="18">
        <f>'[1]9 месяцев'!H26+[1]Октябрь!H26+[1]Ноябрь!H26+[1]Декабрь!H26</f>
        <v>1143443.2199999997</v>
      </c>
      <c r="K26" s="18">
        <f>'[1]9 месяцев'!I26+[1]Октябрь!I26+[1]Ноябрь!I26+[1]Декабрь!I26</f>
        <v>7263</v>
      </c>
      <c r="L26" s="18">
        <f>'[1]9 месяцев'!K26+[1]Октябрь!K26+[1]Ноябрь!K26+[1]Декабрь!K26</f>
        <v>755</v>
      </c>
      <c r="M26" s="18">
        <f>'[1]9 месяцев'!L26+[1]Октябрь!L26+[1]Ноябрь!L26+[1]Декабрь!L26</f>
        <v>1079952</v>
      </c>
      <c r="N26" s="18">
        <f>'[1]9 месяцев'!M26+[1]Октябрь!M26+[1]Ноябрь!M26+[1]Декабрь!M26</f>
        <v>148</v>
      </c>
      <c r="O26" s="18">
        <f>'[1]9 месяцев'!N26+[1]Октябрь!N26+[1]Ноябрь!N26+[1]Декабрь!N26</f>
        <v>211699.19999999998</v>
      </c>
      <c r="P26" s="18">
        <f>'[1]9 месяцев'!O26+[1]Октябрь!O26+[1]Ноябрь!O26+[1]Декабрь!O26</f>
        <v>2124</v>
      </c>
      <c r="Q26" s="18">
        <f>'[1]9 месяцев'!P26+[1]Октябрь!P26+[1]Ноябрь!P26+[1]Декабрь!P26</f>
        <v>3038169.5999999996</v>
      </c>
      <c r="R26" s="18">
        <f>'[1]9 месяцев'!Q26+[1]Октябрь!Q26+[1]Ноябрь!Q26+[1]Декабрь!Q26</f>
        <v>2555</v>
      </c>
      <c r="S26" s="21">
        <f>G26/C26</f>
        <v>1.0361854504334715</v>
      </c>
      <c r="T26" s="21" t="e">
        <f>H26/D26</f>
        <v>#REF!</v>
      </c>
      <c r="U26" s="22">
        <f>I26/E26</f>
        <v>1</v>
      </c>
      <c r="V26" s="10">
        <f>J26/F26</f>
        <v>0.97737179204943625</v>
      </c>
    </row>
    <row r="27" spans="2:22">
      <c r="B27" s="14" t="s">
        <v>37</v>
      </c>
      <c r="C27" s="18">
        <f>3400+365</f>
        <v>3765</v>
      </c>
      <c r="D27" s="19">
        <f t="shared" si="0"/>
        <v>5385456</v>
      </c>
      <c r="E27" s="19"/>
      <c r="F27" s="19"/>
      <c r="G27" s="20">
        <f>I27+K27+L27+N27+P27+R27</f>
        <v>4449</v>
      </c>
      <c r="H27" s="20" t="e">
        <f>J27+#REF!+M27+O27+Q27+#REF!</f>
        <v>#REF!</v>
      </c>
      <c r="I27" s="18">
        <f>'[1]9 месяцев'!G27+[1]Октябрь!G27+[1]Ноябрь!G27+[1]Декабрь!G27</f>
        <v>0</v>
      </c>
      <c r="J27" s="18">
        <f>'[1]9 месяцев'!H27+[1]Октябрь!H27+[1]Ноябрь!H27+[1]Декабрь!H27</f>
        <v>0</v>
      </c>
      <c r="K27" s="18">
        <f>'[1]9 месяцев'!I27+[1]Октябрь!I27+[1]Ноябрь!I27+[1]Декабрь!I27</f>
        <v>2380</v>
      </c>
      <c r="L27" s="18">
        <f>'[1]9 месяцев'!K27+[1]Октябрь!K27+[1]Ноябрь!K27+[1]Декабрь!K27</f>
        <v>388</v>
      </c>
      <c r="M27" s="18">
        <f>'[1]9 месяцев'!L27+[1]Октябрь!L27+[1]Ноябрь!L27+[1]Декабрь!L27</f>
        <v>554995.19999999995</v>
      </c>
      <c r="N27" s="18">
        <f>'[1]9 месяцев'!M27+[1]Октябрь!M27+[1]Ноябрь!M27+[1]Декабрь!M27</f>
        <v>106</v>
      </c>
      <c r="O27" s="18">
        <f>'[1]9 месяцев'!N27+[1]Октябрь!N27+[1]Ноябрь!N27+[1]Декабрь!N27</f>
        <v>151622.39999999999</v>
      </c>
      <c r="P27" s="18">
        <f>'[1]9 месяцев'!O27+[1]Октябрь!O27+[1]Ноябрь!O27+[1]Декабрь!O27</f>
        <v>1094</v>
      </c>
      <c r="Q27" s="18">
        <f>'[1]9 месяцев'!P27+[1]Октябрь!P27+[1]Ноябрь!P27+[1]Декабрь!P27</f>
        <v>1564857.5999999996</v>
      </c>
      <c r="R27" s="18">
        <f>'[1]9 месяцев'!Q27+[1]Октябрь!Q27+[1]Ноябрь!Q27+[1]Декабрь!Q27</f>
        <v>481</v>
      </c>
      <c r="S27" s="21">
        <f>G27/C27</f>
        <v>1.1816733067729084</v>
      </c>
      <c r="T27" s="21" t="e">
        <f>H27/D27</f>
        <v>#REF!</v>
      </c>
      <c r="U27" s="22"/>
      <c r="V27" s="10"/>
    </row>
    <row r="28" spans="2:22">
      <c r="B28" s="13" t="s">
        <v>38</v>
      </c>
      <c r="C28" s="18">
        <v>18111</v>
      </c>
      <c r="D28" s="19">
        <f t="shared" si="0"/>
        <v>25905974.400000002</v>
      </c>
      <c r="E28" s="19">
        <v>1000</v>
      </c>
      <c r="F28" s="19">
        <v>1285636.6000000001</v>
      </c>
      <c r="G28" s="20">
        <f>I28+K28+L28+N28+P28+R28</f>
        <v>18880</v>
      </c>
      <c r="H28" s="20" t="e">
        <f>J28+#REF!+M28+O28+Q28+#REF!</f>
        <v>#REF!</v>
      </c>
      <c r="I28" s="18">
        <f>'[1]9 месяцев'!G28+[1]Октябрь!G28+[1]Ноябрь!G28+[1]Декабрь!G28</f>
        <v>1005</v>
      </c>
      <c r="J28" s="18">
        <f>'[1]9 месяцев'!H28+[1]Октябрь!H28+[1]Ноябрь!H28+[1]Декабрь!H28</f>
        <v>1285171.29</v>
      </c>
      <c r="K28" s="18">
        <f>'[1]9 месяцев'!I28+[1]Октябрь!I28+[1]Ноябрь!I28+[1]Декабрь!I28</f>
        <v>13341</v>
      </c>
      <c r="L28" s="18">
        <f>'[1]9 месяцев'!K28+[1]Октябрь!K28+[1]Ноябрь!K28+[1]Декабрь!K28</f>
        <v>491</v>
      </c>
      <c r="M28" s="18">
        <f>'[1]9 месяцев'!L28+[1]Октябрь!L28+[1]Ноябрь!L28+[1]Декабрь!L28</f>
        <v>702326.4</v>
      </c>
      <c r="N28" s="18">
        <f>'[1]9 месяцев'!M28+[1]Октябрь!M28+[1]Ноябрь!M28+[1]Декабрь!M28</f>
        <v>860</v>
      </c>
      <c r="O28" s="18">
        <f>'[1]9 месяцев'!N28+[1]Октябрь!N28+[1]Ноябрь!N28+[1]Декабрь!N28</f>
        <v>1230144</v>
      </c>
      <c r="P28" s="18">
        <f>'[1]9 месяцев'!O28+[1]Октябрь!O28+[1]Ноябрь!O28+[1]Декабрь!O28</f>
        <v>1259</v>
      </c>
      <c r="Q28" s="18">
        <f>'[1]9 месяцев'!P28+[1]Октябрь!P28+[1]Ноябрь!P28+[1]Декабрь!P28</f>
        <v>1800873.6</v>
      </c>
      <c r="R28" s="18">
        <f>'[1]9 месяцев'!Q28+[1]Октябрь!Q28+[1]Ноябрь!Q28+[1]Декабрь!Q28</f>
        <v>1924</v>
      </c>
      <c r="S28" s="21">
        <f>G28/C28</f>
        <v>1.042460383192535</v>
      </c>
      <c r="T28" s="21" t="e">
        <f>H28/D28</f>
        <v>#REF!</v>
      </c>
      <c r="U28" s="22">
        <f t="shared" ref="U28:V34" si="1">I28/E28</f>
        <v>1.0049999999999999</v>
      </c>
      <c r="V28" s="10">
        <f t="shared" si="1"/>
        <v>0.99963807035362862</v>
      </c>
    </row>
    <row r="29" spans="2:22" ht="30">
      <c r="B29" s="14" t="s">
        <v>39</v>
      </c>
      <c r="C29" s="18">
        <v>42753</v>
      </c>
      <c r="D29" s="19">
        <f t="shared" si="0"/>
        <v>61153891.200000003</v>
      </c>
      <c r="E29" s="19">
        <v>1100</v>
      </c>
      <c r="F29" s="19">
        <v>1428354.2</v>
      </c>
      <c r="G29" s="20">
        <f>I29+K29+L29+N29+P29+R29</f>
        <v>49459</v>
      </c>
      <c r="H29" s="20" t="e">
        <f>J29+#REF!+M29+O29+Q29+#REF!</f>
        <v>#REF!</v>
      </c>
      <c r="I29" s="18">
        <f>'[1]9 месяцев'!G29+[1]Октябрь!G29+[1]Ноябрь!G29+[1]Декабрь!G29</f>
        <v>1076</v>
      </c>
      <c r="J29" s="18">
        <f>'[1]9 месяцев'!H29+[1]Октябрь!H29+[1]Ноябрь!H29+[1]Декабрь!H29</f>
        <v>1375334.9000000006</v>
      </c>
      <c r="K29" s="18">
        <f>'[1]9 месяцев'!I29+[1]Октябрь!I29+[1]Ноябрь!I29+[1]Декабрь!I29</f>
        <v>34130</v>
      </c>
      <c r="L29" s="18">
        <f>'[1]9 месяцев'!K29+[1]Октябрь!K29+[1]Ноябрь!K29+[1]Декабрь!K29</f>
        <v>789</v>
      </c>
      <c r="M29" s="18">
        <f>'[1]9 месяцев'!L29+[1]Октябрь!L29+[1]Ноябрь!L29+[1]Декабрь!L29</f>
        <v>1128585.6000000001</v>
      </c>
      <c r="N29" s="18">
        <f>'[1]9 месяцев'!M29+[1]Октябрь!M29+[1]Ноябрь!M29+[1]Декабрь!M29</f>
        <v>293</v>
      </c>
      <c r="O29" s="18">
        <f>'[1]9 месяцев'!N29+[1]Октябрь!N29+[1]Ноябрь!N29+[1]Декабрь!N29</f>
        <v>419107.19999999995</v>
      </c>
      <c r="P29" s="18">
        <f>'[1]9 месяцев'!O29+[1]Октябрь!O29+[1]Ноябрь!O29+[1]Декабрь!O29</f>
        <v>114</v>
      </c>
      <c r="Q29" s="18">
        <f>'[1]9 месяцев'!P29+[1]Октябрь!P29+[1]Ноябрь!P29+[1]Декабрь!P29</f>
        <v>163065.60000000001</v>
      </c>
      <c r="R29" s="18">
        <f>'[1]9 месяцев'!Q29+[1]Октябрь!Q29+[1]Ноябрь!Q29+[1]Декабрь!Q29</f>
        <v>13057</v>
      </c>
      <c r="S29" s="21">
        <f>G29/C29</f>
        <v>1.1568544897434099</v>
      </c>
      <c r="T29" s="21" t="e">
        <f>H29/D29</f>
        <v>#REF!</v>
      </c>
      <c r="U29" s="22">
        <f t="shared" si="1"/>
        <v>0.97818181818181815</v>
      </c>
      <c r="V29" s="10">
        <f t="shared" si="1"/>
        <v>0.96288084566139176</v>
      </c>
    </row>
    <row r="30" spans="2:22">
      <c r="B30" s="14" t="s">
        <v>40</v>
      </c>
      <c r="C30" s="18">
        <v>55654</v>
      </c>
      <c r="D30" s="19">
        <f t="shared" si="0"/>
        <v>79607481.600000009</v>
      </c>
      <c r="E30" s="19">
        <v>2100</v>
      </c>
      <c r="F30" s="19">
        <v>2669694.2100000004</v>
      </c>
      <c r="G30" s="20">
        <f>I30+K30+L30+N30+P30+R30</f>
        <v>59670</v>
      </c>
      <c r="H30" s="20" t="e">
        <f>J30+#REF!+M30+O30+Q30+#REF!</f>
        <v>#REF!</v>
      </c>
      <c r="I30" s="18">
        <f>'[1]9 месяцев'!G30+[1]Октябрь!G30+[1]Ноябрь!G30+[1]Декабрь!G30</f>
        <v>2253</v>
      </c>
      <c r="J30" s="18">
        <f>'[1]9 месяцев'!H30+[1]Октябрь!H30+[1]Ноябрь!H30+[1]Декабрь!H30</f>
        <v>2861631.4499999997</v>
      </c>
      <c r="K30" s="18">
        <f>'[1]9 месяцев'!I30+[1]Октябрь!I30+[1]Ноябрь!I30+[1]Декабрь!I30</f>
        <v>38844</v>
      </c>
      <c r="L30" s="18">
        <f>'[1]9 месяцев'!K30+[1]Октябрь!K30+[1]Ноябрь!K30+[1]Декабрь!K30</f>
        <v>8334</v>
      </c>
      <c r="M30" s="18">
        <f>'[1]9 месяцев'!L30+[1]Октябрь!L30+[1]Ноябрь!L30+[1]Декабрь!L30</f>
        <v>11920953.599999998</v>
      </c>
      <c r="N30" s="18">
        <f>'[1]9 месяцев'!M30+[1]Октябрь!M30+[1]Ноябрь!M30+[1]Декабрь!M30</f>
        <v>2145</v>
      </c>
      <c r="O30" s="18">
        <f>'[1]9 месяцев'!N30+[1]Октябрь!N30+[1]Ноябрь!N30+[1]Декабрь!N30</f>
        <v>3068208.0000000009</v>
      </c>
      <c r="P30" s="18">
        <f>'[1]9 месяцев'!O30+[1]Октябрь!O30+[1]Ноябрь!O30+[1]Декабрь!O30</f>
        <v>1105</v>
      </c>
      <c r="Q30" s="18">
        <f>'[1]9 месяцев'!P30+[1]Октябрь!P30+[1]Ноябрь!P30+[1]Декабрь!P30</f>
        <v>1580592</v>
      </c>
      <c r="R30" s="18">
        <f>'[1]9 месяцев'!Q30+[1]Октябрь!Q30+[1]Ноябрь!Q30+[1]Декабрь!Q30</f>
        <v>6989</v>
      </c>
      <c r="S30" s="21">
        <f>G30/C30</f>
        <v>1.0721601322456606</v>
      </c>
      <c r="T30" s="21" t="e">
        <f>H30/D30</f>
        <v>#REF!</v>
      </c>
      <c r="U30" s="22">
        <f t="shared" si="1"/>
        <v>1.072857142857143</v>
      </c>
      <c r="V30" s="10">
        <f t="shared" si="1"/>
        <v>1.0718948407203532</v>
      </c>
    </row>
    <row r="31" spans="2:22">
      <c r="B31" s="13" t="s">
        <v>41</v>
      </c>
      <c r="C31" s="18">
        <f>3054-1395</f>
        <v>1659</v>
      </c>
      <c r="D31" s="19">
        <f t="shared" si="0"/>
        <v>2373033.6</v>
      </c>
      <c r="E31" s="19"/>
      <c r="F31" s="19"/>
      <c r="G31" s="20">
        <f>I31+K31+L31+N31+P31+R31</f>
        <v>1873</v>
      </c>
      <c r="H31" s="20" t="e">
        <f>J31+#REF!+M31+O31+Q31+#REF!</f>
        <v>#REF!</v>
      </c>
      <c r="I31" s="18">
        <f>'[1]9 месяцев'!G31+[1]Октябрь!G31+[1]Ноябрь!G31+[1]Декабрь!G31</f>
        <v>0</v>
      </c>
      <c r="J31" s="18">
        <f>'[1]9 месяцев'!H31+[1]Октябрь!H31+[1]Ноябрь!H31+[1]Декабрь!H31</f>
        <v>0</v>
      </c>
      <c r="K31" s="18">
        <f>'[1]9 месяцев'!I31+[1]Октябрь!I31+[1]Ноябрь!I31+[1]Декабрь!I31</f>
        <v>1667</v>
      </c>
      <c r="L31" s="18">
        <f>'[1]9 месяцев'!K31+[1]Октябрь!K31+[1]Ноябрь!K31+[1]Декабрь!K31</f>
        <v>1</v>
      </c>
      <c r="M31" s="18">
        <f>'[1]9 месяцев'!L31+[1]Октябрь!L31+[1]Ноябрь!L31+[1]Декабрь!L31</f>
        <v>1430.4</v>
      </c>
      <c r="N31" s="18">
        <f>'[1]9 месяцев'!M31+[1]Октябрь!M31+[1]Ноябрь!M31+[1]Декабрь!M31</f>
        <v>7</v>
      </c>
      <c r="O31" s="18">
        <f>'[1]9 месяцев'!N31+[1]Октябрь!N31+[1]Ноябрь!N31+[1]Декабрь!N31</f>
        <v>10012.799999999999</v>
      </c>
      <c r="P31" s="18">
        <f>'[1]9 месяцев'!O31+[1]Октябрь!O31+[1]Ноябрь!O31+[1]Декабрь!O31</f>
        <v>0</v>
      </c>
      <c r="Q31" s="18">
        <f>'[1]9 месяцев'!P31+[1]Октябрь!P31+[1]Ноябрь!P31+[1]Декабрь!P31</f>
        <v>0</v>
      </c>
      <c r="R31" s="18">
        <f>'[1]9 месяцев'!Q31+[1]Октябрь!Q31+[1]Ноябрь!Q31+[1]Декабрь!Q31</f>
        <v>198</v>
      </c>
      <c r="S31" s="21">
        <f>G31/C31</f>
        <v>1.1289933694996985</v>
      </c>
      <c r="T31" s="21" t="e">
        <f>H31/D31</f>
        <v>#REF!</v>
      </c>
      <c r="U31" s="22"/>
      <c r="V31" s="10"/>
    </row>
    <row r="32" spans="2:22">
      <c r="B32" s="15" t="s">
        <v>42</v>
      </c>
      <c r="C32" s="18">
        <v>3148</v>
      </c>
      <c r="D32" s="19">
        <f t="shared" si="0"/>
        <v>4502899.2</v>
      </c>
      <c r="E32" s="19">
        <v>110</v>
      </c>
      <c r="F32" s="19">
        <v>221731.4</v>
      </c>
      <c r="G32" s="20">
        <f>I32+K32+L32+N32+P32+R32</f>
        <v>3468</v>
      </c>
      <c r="H32" s="20" t="e">
        <f>J32+#REF!+M32+O32+Q32+#REF!</f>
        <v>#REF!</v>
      </c>
      <c r="I32" s="18">
        <f>'[1]9 месяцев'!G32+[1]Октябрь!G32+[1]Ноябрь!G32+[1]Декабрь!G32</f>
        <v>110</v>
      </c>
      <c r="J32" s="18">
        <f>'[1]9 месяцев'!H32+[1]Октябрь!H32+[1]Ноябрь!H32+[1]Декабрь!H32</f>
        <v>221731.40000000002</v>
      </c>
      <c r="K32" s="18">
        <f>'[1]9 месяцев'!I32+[1]Октябрь!I32+[1]Ноябрь!I32+[1]Декабрь!I32</f>
        <v>1</v>
      </c>
      <c r="L32" s="18">
        <f>'[1]9 месяцев'!K32+[1]Октябрь!K32+[1]Ноябрь!K32+[1]Декабрь!K32</f>
        <v>0</v>
      </c>
      <c r="M32" s="18">
        <f>'[1]9 месяцев'!L32+[1]Октябрь!L32+[1]Ноябрь!L32+[1]Декабрь!L32</f>
        <v>0</v>
      </c>
      <c r="N32" s="18">
        <f>'[1]9 месяцев'!M32+[1]Октябрь!M32+[1]Ноябрь!M32+[1]Декабрь!M32</f>
        <v>45</v>
      </c>
      <c r="O32" s="18">
        <f>'[1]9 месяцев'!N32+[1]Октябрь!N32+[1]Ноябрь!N32+[1]Декабрь!N32</f>
        <v>64368</v>
      </c>
      <c r="P32" s="18">
        <f>'[1]9 месяцев'!O32+[1]Октябрь!O32+[1]Ноябрь!O32+[1]Декабрь!O32</f>
        <v>2504</v>
      </c>
      <c r="Q32" s="18">
        <f>'[1]9 месяцев'!P32+[1]Октябрь!P32+[1]Ноябрь!P32+[1]Декабрь!P32</f>
        <v>3581721.6000000006</v>
      </c>
      <c r="R32" s="18">
        <f>'[1]9 месяцев'!Q32+[1]Октябрь!Q32+[1]Ноябрь!Q32+[1]Декабрь!Q32</f>
        <v>808</v>
      </c>
      <c r="S32" s="21">
        <f>G32/C32</f>
        <v>1.1016518424396442</v>
      </c>
      <c r="T32" s="21" t="e">
        <f>H32/D32</f>
        <v>#REF!</v>
      </c>
      <c r="U32" s="22">
        <f t="shared" si="1"/>
        <v>1</v>
      </c>
      <c r="V32" s="10">
        <f t="shared" si="1"/>
        <v>1.0000000000000002</v>
      </c>
    </row>
    <row r="33" spans="2:22">
      <c r="B33" s="15" t="s">
        <v>43</v>
      </c>
      <c r="C33" s="18">
        <f>9297+149</f>
        <v>9446</v>
      </c>
      <c r="D33" s="19">
        <f t="shared" si="0"/>
        <v>13511558.4</v>
      </c>
      <c r="E33" s="19">
        <v>140</v>
      </c>
      <c r="F33" s="19">
        <v>282203.59999999998</v>
      </c>
      <c r="G33" s="20">
        <f>I33+K33+L33+N33+P33+R33</f>
        <v>10304</v>
      </c>
      <c r="H33" s="20" t="e">
        <f>J33+#REF!+M33+O33+Q33+#REF!</f>
        <v>#REF!</v>
      </c>
      <c r="I33" s="18">
        <f>'[1]9 месяцев'!G33+[1]Октябрь!G33+[1]Ноябрь!G33+[1]Декабрь!G33</f>
        <v>140</v>
      </c>
      <c r="J33" s="18">
        <f>'[1]9 месяцев'!H33+[1]Октябрь!H33+[1]Ноябрь!H33+[1]Декабрь!H33</f>
        <v>282203.60000000003</v>
      </c>
      <c r="K33" s="18">
        <f>'[1]9 месяцев'!I33+[1]Октябрь!I33+[1]Ноябрь!I33+[1]Декабрь!I33</f>
        <v>629</v>
      </c>
      <c r="L33" s="18">
        <f>'[1]9 месяцев'!K33+[1]Октябрь!K33+[1]Ноябрь!K33+[1]Декабрь!K33</f>
        <v>9</v>
      </c>
      <c r="M33" s="18">
        <f>'[1]9 месяцев'!L33+[1]Октябрь!L33+[1]Ноябрь!L33+[1]Декабрь!L33</f>
        <v>12873.600000000002</v>
      </c>
      <c r="N33" s="18">
        <f>'[1]9 месяцев'!M33+[1]Октябрь!M33+[1]Ноябрь!M33+[1]Декабрь!M33</f>
        <v>2471</v>
      </c>
      <c r="O33" s="18">
        <f>'[1]9 месяцев'!N33+[1]Октябрь!N33+[1]Ноябрь!N33+[1]Декабрь!N33</f>
        <v>3534518.3999999994</v>
      </c>
      <c r="P33" s="18">
        <f>'[1]9 месяцев'!O33+[1]Октябрь!O33+[1]Ноябрь!O33+[1]Декабрь!O33</f>
        <v>4701</v>
      </c>
      <c r="Q33" s="18">
        <f>'[1]9 месяцев'!P33+[1]Октябрь!P33+[1]Ноябрь!P33+[1]Декабрь!P33</f>
        <v>6724310.3999999994</v>
      </c>
      <c r="R33" s="18">
        <f>'[1]9 месяцев'!Q33+[1]Октябрь!Q33+[1]Ноябрь!Q33+[1]Декабрь!Q33</f>
        <v>2354</v>
      </c>
      <c r="S33" s="21">
        <f>G33/C33</f>
        <v>1.0908320982426425</v>
      </c>
      <c r="T33" s="21" t="e">
        <f>H33/D33</f>
        <v>#REF!</v>
      </c>
      <c r="U33" s="22">
        <f t="shared" si="1"/>
        <v>1</v>
      </c>
      <c r="V33" s="10">
        <f t="shared" si="1"/>
        <v>1.0000000000000002</v>
      </c>
    </row>
    <row r="34" spans="2:22">
      <c r="B34" s="15" t="s">
        <v>44</v>
      </c>
      <c r="C34" s="18">
        <v>14075</v>
      </c>
      <c r="D34" s="19">
        <f t="shared" si="0"/>
        <v>20132880</v>
      </c>
      <c r="E34" s="19">
        <v>150</v>
      </c>
      <c r="F34" s="19">
        <v>302361</v>
      </c>
      <c r="G34" s="20">
        <f>I34+K34+L34+N34+P34+R34</f>
        <v>13803</v>
      </c>
      <c r="H34" s="20" t="e">
        <f>J34+#REF!+M34+O34+Q34+#REF!</f>
        <v>#REF!</v>
      </c>
      <c r="I34" s="18">
        <f>'[1]9 месяцев'!G34+[1]Октябрь!G34+[1]Ноябрь!G34+[1]Декабрь!G34</f>
        <v>151</v>
      </c>
      <c r="J34" s="18">
        <f>'[1]9 месяцев'!H34+[1]Октябрь!H34+[1]Ноябрь!H34+[1]Декабрь!H34</f>
        <v>304376.74000000005</v>
      </c>
      <c r="K34" s="18">
        <f>'[1]9 месяцев'!I34+[1]Октябрь!I34+[1]Ноябрь!I34+[1]Декабрь!I34</f>
        <v>44</v>
      </c>
      <c r="L34" s="18">
        <f>'[1]9 месяцев'!K34+[1]Октябрь!K34+[1]Ноябрь!K34+[1]Декабрь!K34</f>
        <v>29</v>
      </c>
      <c r="M34" s="18">
        <f>'[1]9 месяцев'!L34+[1]Октябрь!L34+[1]Ноябрь!L34+[1]Декабрь!L34</f>
        <v>41481.600000000006</v>
      </c>
      <c r="N34" s="18">
        <f>'[1]9 месяцев'!M34+[1]Октябрь!M34+[1]Ноябрь!M34+[1]Декабрь!M34</f>
        <v>268</v>
      </c>
      <c r="O34" s="18">
        <f>'[1]9 месяцев'!N34+[1]Октябрь!N34+[1]Ноябрь!N34+[1]Декабрь!N34</f>
        <v>383347.19999999995</v>
      </c>
      <c r="P34" s="18">
        <f>'[1]9 месяцев'!O34+[1]Октябрь!O34+[1]Ноябрь!O34+[1]Декабрь!O34</f>
        <v>12990</v>
      </c>
      <c r="Q34" s="18">
        <f>'[1]9 месяцев'!P34+[1]Октябрь!P34+[1]Ноябрь!P34+[1]Декабрь!P34</f>
        <v>18580896</v>
      </c>
      <c r="R34" s="18">
        <f>'[1]9 месяцев'!Q34+[1]Октябрь!Q34+[1]Ноябрь!Q34+[1]Декабрь!Q34</f>
        <v>321</v>
      </c>
      <c r="S34" s="21">
        <f>G34/C34</f>
        <v>0.9806749555950266</v>
      </c>
      <c r="T34" s="21" t="e">
        <f>H34/D34</f>
        <v>#REF!</v>
      </c>
      <c r="U34" s="22">
        <f t="shared" si="1"/>
        <v>1.0066666666666666</v>
      </c>
      <c r="V34" s="10">
        <f t="shared" si="1"/>
        <v>1.0066666666666668</v>
      </c>
    </row>
    <row r="35" spans="2:22">
      <c r="B35" s="13" t="s">
        <v>45</v>
      </c>
      <c r="C35" s="18">
        <v>7475</v>
      </c>
      <c r="D35" s="19">
        <f t="shared" si="0"/>
        <v>10692240</v>
      </c>
      <c r="E35" s="19"/>
      <c r="F35" s="19"/>
      <c r="G35" s="20">
        <f>I35+K35+L35+N35+P35+R35</f>
        <v>5672</v>
      </c>
      <c r="H35" s="20" t="e">
        <f>J35+#REF!+M35+O35+Q35+#REF!</f>
        <v>#REF!</v>
      </c>
      <c r="I35" s="18">
        <f>'[1]9 месяцев'!G35+[1]Октябрь!G35+[1]Ноябрь!G35+[1]Декабрь!G35</f>
        <v>0</v>
      </c>
      <c r="J35" s="18">
        <f>'[1]9 месяцев'!H35+[1]Октябрь!H35+[1]Ноябрь!H35+[1]Декабрь!H35</f>
        <v>0</v>
      </c>
      <c r="K35" s="18">
        <f>'[1]9 месяцев'!I35+[1]Октябрь!I35+[1]Ноябрь!I35+[1]Декабрь!I35</f>
        <v>4653</v>
      </c>
      <c r="L35" s="18">
        <f>'[1]9 месяцев'!K35+[1]Октябрь!K35+[1]Ноябрь!K35+[1]Декабрь!K35</f>
        <v>370</v>
      </c>
      <c r="M35" s="18">
        <f>'[1]9 месяцев'!L35+[1]Октябрь!L35+[1]Ноябрь!L35+[1]Декабрь!L35</f>
        <v>529248</v>
      </c>
      <c r="N35" s="18">
        <f>'[1]9 месяцев'!M35+[1]Октябрь!M35+[1]Ноябрь!M35+[1]Декабрь!M35</f>
        <v>108</v>
      </c>
      <c r="O35" s="18">
        <f>'[1]9 месяцев'!N35+[1]Октябрь!N35+[1]Ноябрь!N35+[1]Декабрь!N35</f>
        <v>154483.20000000001</v>
      </c>
      <c r="P35" s="18">
        <f>'[1]9 месяцев'!O35+[1]Октябрь!O35+[1]Ноябрь!O35+[1]Декабрь!O35</f>
        <v>325</v>
      </c>
      <c r="Q35" s="18">
        <f>'[1]9 месяцев'!P35+[1]Октябрь!P35+[1]Ноябрь!P35+[1]Декабрь!P35</f>
        <v>464880</v>
      </c>
      <c r="R35" s="18">
        <f>'[1]9 месяцев'!Q35+[1]Октябрь!Q35+[1]Ноябрь!Q35+[1]Декабрь!Q35</f>
        <v>216</v>
      </c>
      <c r="S35" s="21">
        <f>G35/C35</f>
        <v>0.75879598662207359</v>
      </c>
      <c r="T35" s="21" t="e">
        <f>H35/D35</f>
        <v>#REF!</v>
      </c>
      <c r="U35" s="22"/>
      <c r="V35" s="10"/>
    </row>
    <row r="36" spans="2:22" ht="16.5" thickBot="1">
      <c r="B36" s="16" t="s">
        <v>46</v>
      </c>
      <c r="C36" s="25">
        <f>SUM(C7:C35)</f>
        <v>314426</v>
      </c>
      <c r="D36" s="26">
        <f>SUM(D7:D35)</f>
        <v>449754950.40000004</v>
      </c>
      <c r="E36" s="25">
        <f>SUM(E7:E35)</f>
        <v>8526</v>
      </c>
      <c r="F36" s="25">
        <f>SUM(F7:F35)</f>
        <v>11291834.280000001</v>
      </c>
      <c r="G36" s="25">
        <f t="shared" ref="G36:R36" si="2">SUM(G7:G35)</f>
        <v>325329</v>
      </c>
      <c r="H36" s="25" t="e">
        <f t="shared" si="2"/>
        <v>#REF!</v>
      </c>
      <c r="I36" s="25">
        <f t="shared" si="2"/>
        <v>8673</v>
      </c>
      <c r="J36" s="25">
        <f t="shared" si="2"/>
        <v>11397433.5</v>
      </c>
      <c r="K36" s="25">
        <f t="shared" si="2"/>
        <v>186571</v>
      </c>
      <c r="L36" s="25">
        <f t="shared" si="2"/>
        <v>31404</v>
      </c>
      <c r="M36" s="25">
        <f t="shared" si="2"/>
        <v>44920281.600000001</v>
      </c>
      <c r="N36" s="25">
        <f t="shared" si="2"/>
        <v>10835</v>
      </c>
      <c r="O36" s="25">
        <f t="shared" si="2"/>
        <v>15498384</v>
      </c>
      <c r="P36" s="25">
        <f t="shared" si="2"/>
        <v>42608</v>
      </c>
      <c r="Q36" s="25">
        <f t="shared" si="2"/>
        <v>60946483.200000003</v>
      </c>
      <c r="R36" s="25">
        <f t="shared" si="2"/>
        <v>45238</v>
      </c>
      <c r="S36" s="27">
        <f>G36/C36</f>
        <v>1.0346758855819811</v>
      </c>
      <c r="T36" s="27" t="e">
        <f>H36/D36</f>
        <v>#REF!</v>
      </c>
      <c r="U36" s="28">
        <f>I36/E36</f>
        <v>1.0172413793103448</v>
      </c>
      <c r="V36" s="11">
        <f>J36/F36</f>
        <v>1.0093518216245021</v>
      </c>
    </row>
    <row r="37" spans="2:22" ht="5.25" customHeight="1"/>
  </sheetData>
  <mergeCells count="6">
    <mergeCell ref="S5:T5"/>
    <mergeCell ref="B2:T3"/>
    <mergeCell ref="B5:B6"/>
    <mergeCell ref="C5:D5"/>
    <mergeCell ref="E5:F5"/>
    <mergeCell ref="G5:H5"/>
  </mergeCells>
  <pageMargins left="0.70866141732283472" right="0.70866141732283472" top="0.74803149606299213" bottom="0.74803149606299213" header="0.31496062992125984" footer="0.31496062992125984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econ_8</dc:creator>
  <cp:lastModifiedBy>oms_5</cp:lastModifiedBy>
  <cp:lastPrinted>2026-04-10T08:18:40Z</cp:lastPrinted>
  <dcterms:created xsi:type="dcterms:W3CDTF">2026-01-28T09:22:32Z</dcterms:created>
  <dcterms:modified xsi:type="dcterms:W3CDTF">2026-04-10T08:33:43Z</dcterms:modified>
</cp:coreProperties>
</file>